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ocuments\Codigos\Detran\V1\Projeto-Detran\"/>
    </mc:Choice>
  </mc:AlternateContent>
  <bookViews>
    <workbookView xWindow="0" yWindow="0" windowWidth="16380" windowHeight="8196" tabRatio="500" activeTab="14"/>
  </bookViews>
  <sheets>
    <sheet name="01.10" sheetId="1" r:id="rId1"/>
    <sheet name="02.10" sheetId="2" r:id="rId2"/>
    <sheet name="03.10" sheetId="3" r:id="rId3"/>
    <sheet name="04.10" sheetId="4" r:id="rId4"/>
    <sheet name="08.10" sheetId="5" r:id="rId5"/>
    <sheet name="10.10" sheetId="6" r:id="rId6"/>
    <sheet name="15.10" sheetId="7" r:id="rId7"/>
    <sheet name="16.10" sheetId="8" r:id="rId8"/>
    <sheet name="17.10" sheetId="9" r:id="rId9"/>
    <sheet name="Planilha10" sheetId="10" r:id="rId10"/>
    <sheet name="Planilha11" sheetId="11" r:id="rId11"/>
    <sheet name="Planilha12" sheetId="12" r:id="rId12"/>
    <sheet name="Planilha13" sheetId="13" r:id="rId13"/>
    <sheet name="Contas Fechamento" sheetId="14" r:id="rId14"/>
    <sheet name="teste" sheetId="15" r:id="rId15"/>
  </sheets>
  <calcPr calcId="162913" iterateDelta="1E-4"/>
</workbook>
</file>

<file path=xl/calcChain.xml><?xml version="1.0" encoding="utf-8"?>
<calcChain xmlns="http://schemas.openxmlformats.org/spreadsheetml/2006/main">
  <c r="K13" i="10" l="1"/>
  <c r="K16" i="8"/>
  <c r="K15" i="8"/>
  <c r="K14" i="8"/>
  <c r="K13" i="8"/>
  <c r="E5" i="8"/>
  <c r="E4" i="8"/>
  <c r="K3" i="8"/>
  <c r="E3" i="8"/>
  <c r="K23" i="7"/>
  <c r="K22" i="7"/>
  <c r="K21" i="7"/>
  <c r="E19" i="7"/>
  <c r="E18" i="7"/>
  <c r="K15" i="7" s="1"/>
  <c r="K8" i="7"/>
  <c r="K16" i="7" s="1"/>
  <c r="K15" i="6"/>
  <c r="E15" i="6"/>
  <c r="K14" i="6"/>
  <c r="E14" i="6"/>
  <c r="K6" i="6" s="1"/>
  <c r="K8" i="6" s="1"/>
  <c r="K12" i="6" s="1"/>
  <c r="K13" i="6"/>
  <c r="K7" i="6"/>
  <c r="K3" i="6"/>
  <c r="K20" i="4"/>
  <c r="K19" i="4"/>
  <c r="K18" i="4"/>
  <c r="K17" i="4"/>
  <c r="E5" i="4"/>
  <c r="E4" i="4"/>
  <c r="K3" i="4"/>
  <c r="E3" i="4"/>
  <c r="E16" i="3"/>
  <c r="E15" i="3"/>
  <c r="K14" i="3"/>
  <c r="K13" i="3"/>
  <c r="K12" i="3"/>
  <c r="K8" i="3"/>
  <c r="K11" i="3" s="1"/>
  <c r="K7" i="3"/>
  <c r="K3" i="3"/>
  <c r="K15" i="2"/>
  <c r="K14" i="2"/>
  <c r="K13" i="2"/>
  <c r="K12" i="2"/>
  <c r="E5" i="2"/>
  <c r="E4" i="2"/>
  <c r="K3" i="2"/>
  <c r="E3" i="2"/>
  <c r="K21" i="1"/>
  <c r="K20" i="1"/>
  <c r="E20" i="1"/>
  <c r="K17" i="7" l="1"/>
  <c r="K20" i="7" s="1"/>
  <c r="E20" i="7"/>
  <c r="K10" i="1"/>
  <c r="E19" i="1"/>
  <c r="K19" i="1"/>
  <c r="K18" i="1"/>
</calcChain>
</file>

<file path=xl/sharedStrings.xml><?xml version="1.0" encoding="utf-8"?>
<sst xmlns="http://schemas.openxmlformats.org/spreadsheetml/2006/main" count="700" uniqueCount="244">
  <si>
    <t>(CAMPSSA) Atendimento Médico Terça- feira 01/10/2024</t>
  </si>
  <si>
    <t>(CAMPSSA) Atendimento Psicológico Terça-feira 01/10/2024</t>
  </si>
  <si>
    <t>Ordem</t>
  </si>
  <si>
    <t>Nome</t>
  </si>
  <si>
    <t>Renach</t>
  </si>
  <si>
    <t>Reexames</t>
  </si>
  <si>
    <t>Valor</t>
  </si>
  <si>
    <t>TAMILE SANTANA RIOS</t>
  </si>
  <si>
    <t>C</t>
  </si>
  <si>
    <t>MARIA ANGELA REIS COSTA</t>
  </si>
  <si>
    <t>D</t>
  </si>
  <si>
    <t>CAMILA SILVA FRANCA</t>
  </si>
  <si>
    <t>E:300/P:41,26</t>
  </si>
  <si>
    <t>GERSON ARAUJO SANTOS</t>
  </si>
  <si>
    <t>GILMAR JOSE SANTOS DA SILVA</t>
  </si>
  <si>
    <t>FLAVIA ANDREA DE CASTRO ROCHA</t>
  </si>
  <si>
    <t>LEANDRO NERY SANTOS BRITO</t>
  </si>
  <si>
    <t>MAILY BORGES NUNEZ</t>
  </si>
  <si>
    <t>MARIA CLARA MORAIS DE CARVALHO</t>
  </si>
  <si>
    <t>MARIA LINDIVANIA CRUZ DIAS PASSOS</t>
  </si>
  <si>
    <t>MARIA ZILMA UCHOA DE AZEVEDO</t>
  </si>
  <si>
    <t>DIEGO CAVALCANTI GONCALVES</t>
  </si>
  <si>
    <t>CLEBER</t>
  </si>
  <si>
    <t>123</t>
  </si>
  <si>
    <t>Total</t>
  </si>
  <si>
    <t>E:341,26</t>
  </si>
  <si>
    <t>A</t>
  </si>
  <si>
    <t>33</t>
  </si>
  <si>
    <t>D:192,61</t>
  </si>
  <si>
    <t>Y</t>
  </si>
  <si>
    <t>444</t>
  </si>
  <si>
    <t>D:341,26</t>
  </si>
  <si>
    <t>JOAO CUSTODIO GONCALVES</t>
  </si>
  <si>
    <t>E</t>
  </si>
  <si>
    <t>2</t>
  </si>
  <si>
    <t>C:341,26</t>
  </si>
  <si>
    <t>TTTTTT</t>
  </si>
  <si>
    <t>DANIEL BARBOSA DA SILVA</t>
  </si>
  <si>
    <t xml:space="preserve">513778201	</t>
  </si>
  <si>
    <t>SSSSSS</t>
  </si>
  <si>
    <t>C:192,61</t>
  </si>
  <si>
    <t xml:space="preserve">	MARIA ZILMA UCHOA DE AZEVEDO</t>
  </si>
  <si>
    <t>LUIS</t>
  </si>
  <si>
    <t>77</t>
  </si>
  <si>
    <t xml:space="preserve">	CARLOS ALBERTO KRUSCHEWSKY NETO</t>
  </si>
  <si>
    <t>P</t>
  </si>
  <si>
    <t>LUCIANO</t>
  </si>
  <si>
    <t xml:space="preserve">	FLAVIO LEONARDO PATRONI TORO</t>
  </si>
  <si>
    <t>Soma</t>
  </si>
  <si>
    <t>ANDRE</t>
  </si>
  <si>
    <t>Medico</t>
  </si>
  <si>
    <t>LO</t>
  </si>
  <si>
    <t>25</t>
  </si>
  <si>
    <t>TOTAL</t>
  </si>
  <si>
    <t>RT</t>
  </si>
  <si>
    <t>4</t>
  </si>
  <si>
    <t>LORD</t>
  </si>
  <si>
    <t>1</t>
  </si>
  <si>
    <t>MARCI</t>
  </si>
  <si>
    <t>3</t>
  </si>
  <si>
    <t>(CAMPSSA) Atendimento Médico Quarta- feira 02/10/2024</t>
  </si>
  <si>
    <t>(CAMPSSA) Atendimento Psicológico Quarta-feira 02/10/2024</t>
  </si>
  <si>
    <t>ATEND.MÉDICO</t>
  </si>
  <si>
    <t>ATEND.PSICOLÓGICO</t>
  </si>
  <si>
    <t>PAGAM.PSICOLOGA</t>
  </si>
  <si>
    <t>PAGAM. MÉDICA</t>
  </si>
  <si>
    <t>TRANSPORTE DETRAN</t>
  </si>
  <si>
    <t>SOMA</t>
  </si>
  <si>
    <t>CARTÃO</t>
  </si>
  <si>
    <t>DINHEIRO</t>
  </si>
  <si>
    <t>PIX</t>
  </si>
  <si>
    <t>(CAMPSSA) Atendimento Médico Quinta- feira 03/10/2024</t>
  </si>
  <si>
    <t>(CAMPSSA) Atendimento Psicológico Quinta-feira 03/10/2024</t>
  </si>
  <si>
    <t>LUDMILLA SANTOS SILVA</t>
  </si>
  <si>
    <t>MICHELE ELAINE DE FREITAS BORBA</t>
  </si>
  <si>
    <t xml:space="preserve">	EDNA MARIA DOS SANTOS HEGOUET</t>
  </si>
  <si>
    <t>PAULO CESAR LORDELO BURY</t>
  </si>
  <si>
    <t>TAIANE SIRAISI FONSECA</t>
  </si>
  <si>
    <t>GILMAR ALVES ROSA</t>
  </si>
  <si>
    <t>ARISTON DE JESUS SILVA</t>
  </si>
  <si>
    <t>BRUNO ALVES MENEZES</t>
  </si>
  <si>
    <t>CLAUDIA OLIVEIRA GUIMARAES</t>
  </si>
  <si>
    <t>EDMAR CHRISTOFARI</t>
  </si>
  <si>
    <t>JOSELENA CANDIDA DE SOUZA MACHADO</t>
  </si>
  <si>
    <t>JUCILENE SILVA DOS SANTOS</t>
  </si>
  <si>
    <t>(CAMPSSA) Atendimento Médico Sexta- feira 04/10/2024</t>
  </si>
  <si>
    <t>(CAMPSSA) Atendimento Psicológico Sexta-feira 04/10/2024</t>
  </si>
  <si>
    <t>PAG.ALUGUEL</t>
  </si>
  <si>
    <t>PAG.CONDOMÍNIO</t>
  </si>
  <si>
    <t>PAG.LIMPEZA CLINICA</t>
  </si>
  <si>
    <t>PAG.ZORCOM</t>
  </si>
  <si>
    <t>PAG.FATURA CLARO</t>
  </si>
  <si>
    <t>(Nome do Usuário) Atendimento Médico 06/11/2024</t>
  </si>
  <si>
    <t>(Nome do Usuário) Atendimento Psicológico 06/11/2024</t>
  </si>
  <si>
    <t xml:space="preserve">VICTOR ROCHA LIMA SANTOS	</t>
  </si>
  <si>
    <t xml:space="preserve">JOAO VITOR CONI DE ANDRADE	</t>
  </si>
  <si>
    <t xml:space="preserve">GABRIEL CARNEIRO FERNANDES	</t>
  </si>
  <si>
    <t xml:space="preserve">ALICE DOS SANTOS RODRIGUES	</t>
  </si>
  <si>
    <t xml:space="preserve">HAROLDO MASCARENHAS DOS SANTOS	</t>
  </si>
  <si>
    <t xml:space="preserve">NEUVANIA GONCALVES FERNANDES	</t>
  </si>
  <si>
    <t xml:space="preserve">RODRIGO DE OLIVEIRA MOITINHO SANTOS	</t>
  </si>
  <si>
    <t xml:space="preserve">RODRIGO SANTOS SILVA	</t>
  </si>
  <si>
    <t xml:space="preserve">RAIANE DE SOUZA DANTAS	</t>
  </si>
  <si>
    <t xml:space="preserve">JURGEN WILLI LUDWIG VONNEILICH	</t>
  </si>
  <si>
    <t xml:space="preserve">ANTONIO JOSE PAMPONET BITTENCOURT	</t>
  </si>
  <si>
    <t xml:space="preserve">MOISES SANTOS DA SILVA	</t>
  </si>
  <si>
    <t xml:space="preserve">LUCAS CERQUEIRA BATISTA	</t>
  </si>
  <si>
    <t xml:space="preserve">MARIVALDO ARAGAO FERREIRA	</t>
  </si>
  <si>
    <t>Psicólogo</t>
  </si>
  <si>
    <t xml:space="preserve">KARINA LA FARINA NOGUEIRA BISPO	</t>
  </si>
  <si>
    <t>100E / 48,65D</t>
  </si>
  <si>
    <t xml:space="preserve">DIOGENES FREDERICO CONCEICAO SILVA	</t>
  </si>
  <si>
    <t xml:space="preserve">EVANILDES ALVES DE FIGUEREDO	</t>
  </si>
  <si>
    <t xml:space="preserve">VICTOR RAFAEL ANDRADE O P DE GUIMARAES SOUZA	</t>
  </si>
  <si>
    <t>Atendimento Médico</t>
  </si>
  <si>
    <t xml:space="preserve">VERA LUCIA SILVA TAVARES	</t>
  </si>
  <si>
    <t>Atendimento Psicológico</t>
  </si>
  <si>
    <t xml:space="preserve">BRISA CARVALHO ROCHA HITA	</t>
  </si>
  <si>
    <t xml:space="preserve">FERNANDA MIGUEZ SENA DE JESUS	</t>
  </si>
  <si>
    <t>999</t>
  </si>
  <si>
    <t>Pagamento Médico</t>
  </si>
  <si>
    <t>Pagamento Psicológico</t>
  </si>
  <si>
    <t>Médico</t>
  </si>
  <si>
    <t>(CAMPSSA) Atendimento Médico Quinta- feira 10/10/2024</t>
  </si>
  <si>
    <t>(CAMPSSA) Atendimento Psicológico Quinta-feira 10/10/2024</t>
  </si>
  <si>
    <t>FLAVIO GALVAO CALHAU</t>
  </si>
  <si>
    <t xml:space="preserve">	JAMILLE TAVARES BARBOSA</t>
  </si>
  <si>
    <t>VERONICA DO ESPIRITO SANTO SOUSA</t>
  </si>
  <si>
    <t>LAZARO JERONIMO FERREIRA</t>
  </si>
  <si>
    <t>FENIX ALEXANDRA DE ARAUJO</t>
  </si>
  <si>
    <t>NORMA CELIA NOBRE DE CARVALHO</t>
  </si>
  <si>
    <t xml:space="preserve">513803911	</t>
  </si>
  <si>
    <t>ANA CRISTINA DE MATOS HORACIO</t>
  </si>
  <si>
    <t>CLEIDE COSTA DOS SANTOS GALVAO</t>
  </si>
  <si>
    <t>NEIDA GOMES FAGUNDES</t>
  </si>
  <si>
    <t>JONATAS JOSE DA SILVA</t>
  </si>
  <si>
    <t>EDUARDO GOMES DE LIMA</t>
  </si>
  <si>
    <t>(CAMPSSA) Atendimento Médico Terça-feira 15/10/2024</t>
  </si>
  <si>
    <t>(CAMPSSA) Atendimento Psicológico Terça-feira 15/10/2024</t>
  </si>
  <si>
    <t>ALINE SOUZA DE SOUZA</t>
  </si>
  <si>
    <t>MAICON ANTONIO DA SILVA</t>
  </si>
  <si>
    <t>WILSON PINHEIRO</t>
  </si>
  <si>
    <t>FELIPE BOMFIM OLIVEIRA DE MELLO</t>
  </si>
  <si>
    <t>WILAS DE JESUS PEREIRA</t>
  </si>
  <si>
    <t>ISABELE BACELAR FERREIRA</t>
  </si>
  <si>
    <t>ANDRE MAGALHAES COSTA GOMES</t>
  </si>
  <si>
    <t>ROBSON PINTO GUEDES</t>
  </si>
  <si>
    <t>soma</t>
  </si>
  <si>
    <t>JOAO SOUZA SILVA</t>
  </si>
  <si>
    <t>psicologo</t>
  </si>
  <si>
    <t>total</t>
  </si>
  <si>
    <t>LUCAS IBRAHIM SIMOES DE ARAGAO</t>
  </si>
  <si>
    <t>JOAO GILBERTO FERREIRA COSTA</t>
  </si>
  <si>
    <t>CARLYLE MAZOLA ALVES DE OLIVEIRA</t>
  </si>
  <si>
    <t>PAULO AFONSO DO REGO MONTEIRO JUNIOR</t>
  </si>
  <si>
    <t>LUCIO DOS REIS GUSMAO ANDRADE</t>
  </si>
  <si>
    <t>THIAGO SEPULVEDA ABUD</t>
  </si>
  <si>
    <t>MARCOS GURGEL DE LIMA</t>
  </si>
  <si>
    <t>(CAMPSSA) Atendimento Médico Quarta- feira 16/10/2024</t>
  </si>
  <si>
    <t>(CAMPSSA) Atendimento Psicológico Quarta-feira 16/10/2024</t>
  </si>
  <si>
    <t>PAG. CONTA DE LUZ SALA 604 (VENC.08/10)</t>
  </si>
  <si>
    <t>PAG. CONTA DE LUZ SALA 605 (VENC.08/10)</t>
  </si>
  <si>
    <t>(CAMPSSA) Atendimento Médico Quinta- feira 17/10/2024</t>
  </si>
  <si>
    <t>(CAMPSSA) Atendimento Psicológico Quinta-feira 17/10/2024</t>
  </si>
  <si>
    <t>SOFIA ALMEIDA FERREIRA</t>
  </si>
  <si>
    <t>513641554</t>
  </si>
  <si>
    <t>HAMILTON CHAVES SANTOS</t>
  </si>
  <si>
    <t>513818762</t>
  </si>
  <si>
    <t>ANA CRISTINA LEONE RIOS</t>
  </si>
  <si>
    <t>513835235</t>
  </si>
  <si>
    <t>DEIVISON ARAUJO COSTA</t>
  </si>
  <si>
    <t>513828885</t>
  </si>
  <si>
    <t>ROBSON OLIVEIRA DE ARAUJO</t>
  </si>
  <si>
    <t>513808652</t>
  </si>
  <si>
    <t>OCIMAR CONCEICAO LOPES</t>
  </si>
  <si>
    <t>513811277</t>
  </si>
  <si>
    <t>MARIANNE ESPINDOLA LEFUNDES</t>
  </si>
  <si>
    <t>513717741</t>
  </si>
  <si>
    <t>RENATA DE JESUS SALES</t>
  </si>
  <si>
    <t>513831409</t>
  </si>
  <si>
    <t>ARTUR PRUST SALIBA</t>
  </si>
  <si>
    <t>513753012</t>
  </si>
  <si>
    <t>CAROLINA GALVAO BROCHADO DA SILVA</t>
  </si>
  <si>
    <t>513830449</t>
  </si>
  <si>
    <t>LUCAS</t>
  </si>
  <si>
    <t>89999</t>
  </si>
  <si>
    <t xml:space="preserve">D: </t>
  </si>
  <si>
    <t>(CAMPSSA) Atendimento Médico Terça- feira 08/10/2024</t>
  </si>
  <si>
    <t>(CAMPSSA) Atendimento Psicológico Terça-feira 08/10/2024</t>
  </si>
  <si>
    <t>VITOR SANTANA DE SOUZA ASSIS</t>
  </si>
  <si>
    <t>014098535</t>
  </si>
  <si>
    <t>FERNANDA MARIA DE CARVALHO MAIA FERREIRA</t>
  </si>
  <si>
    <t>JOAO VITOR DANTAS SANTOS DA CONCEICAO</t>
  </si>
  <si>
    <t>ANA CLARA SANTOS LACERDA</t>
  </si>
  <si>
    <t>ERIC DANIEL BARBOSA DA CONCEICAO</t>
  </si>
  <si>
    <t>PAULO ROBERTO RIBEIRO LIMA</t>
  </si>
  <si>
    <t>SAULO TACIO DA SILVA BATISTA</t>
  </si>
  <si>
    <t>BIANCA JOICE MENESES DA SILVA</t>
  </si>
  <si>
    <t>BRENDA SEIXAS BAROUH AZEVEDO</t>
  </si>
  <si>
    <t>MARIA VERENA MARTINS ALVES LYRA</t>
  </si>
  <si>
    <t>888888</t>
  </si>
  <si>
    <t xml:space="preserve">D:  - , C:  - </t>
  </si>
  <si>
    <t>ROMILDO CORDEIRO AMADOR PINTO</t>
  </si>
  <si>
    <t>DDD</t>
  </si>
  <si>
    <t>4444</t>
  </si>
  <si>
    <t>VICTOR FENTANES GUIMARAES SANTOS</t>
  </si>
  <si>
    <t>ANTONIA MANOELA NUNES BATISTA</t>
  </si>
  <si>
    <t>CLEITON ALVES DA SILVA</t>
  </si>
  <si>
    <t>joao</t>
  </si>
  <si>
    <t>pedro</t>
  </si>
  <si>
    <t>evandro</t>
  </si>
  <si>
    <t>leonar</t>
  </si>
  <si>
    <t>gustavo</t>
  </si>
  <si>
    <t>brother</t>
  </si>
  <si>
    <t>(A) Atendimento Médico 02/11/2024</t>
  </si>
  <si>
    <t>(A) Atendimento Psicológico 02/11/2024</t>
  </si>
  <si>
    <t>emanuelison</t>
  </si>
  <si>
    <t>patricio</t>
  </si>
  <si>
    <t>abigobaldo</t>
  </si>
  <si>
    <t>joaquin neto</t>
  </si>
  <si>
    <t>PEDRO</t>
  </si>
  <si>
    <t>855555</t>
  </si>
  <si>
    <t>1234</t>
  </si>
  <si>
    <t>DATA</t>
  </si>
  <si>
    <t>CONTAS</t>
  </si>
  <si>
    <t>VALOR</t>
  </si>
  <si>
    <t>aaaa</t>
  </si>
  <si>
    <t>R$ 333.00</t>
  </si>
  <si>
    <t>(Usuário) Atendimento Médico 09/11/2024</t>
  </si>
  <si>
    <t>(Usuário) Atendimento Psicológico 09/11/2024</t>
  </si>
  <si>
    <t>Pagamento</t>
  </si>
  <si>
    <t>ZEUS</t>
  </si>
  <si>
    <t>542313521</t>
  </si>
  <si>
    <t>54231</t>
  </si>
  <si>
    <t>ZEUSZ</t>
  </si>
  <si>
    <t>35125</t>
  </si>
  <si>
    <t>D:141,26 | C:200,00</t>
  </si>
  <si>
    <t>JON</t>
  </si>
  <si>
    <t>5321</t>
  </si>
  <si>
    <t>C:100,00 | P:241,26</t>
  </si>
  <si>
    <t>AA</t>
  </si>
  <si>
    <t>2341513</t>
  </si>
  <si>
    <t>D:100,00 | C:48,65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</si>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</sst>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sz val="11"/>
      <color theme="1"/>
      <name val="Calibri"/>
      <family val="2"/>
      <charset val="1"/>
    </font>
    <font>
      <b/>
      <sz val="10"/>
      <color theme="1"/>
      <name val="Calibri"/>
      <family val="2"/>
      <charset val="1"/>
    </font>
    <font>
      <sz val="11"/>
      <color rgb="FF333333"/>
      <name val="Source Sans Pro"/>
      <family val="2"/>
      <charset val="1"/>
    </font>
    <font>
      <b/>
      <sz val="11"/>
      <color theme="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9" tint="-0.499984740745262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sz val="10"/>
      <color theme="9" tint="-0.499984740745262"/>
      <name val="Calibri"/>
      <family val="2"/>
      <charset val="1"/>
    </font>
    <font>
      <b/>
      <sz val="11"/>
      <color rgb="FF000000"/>
      <name val="Arial"/>
      <charset val="1"/>
    </font>
    <font>
      <b/>
      <sz val="11"/>
      <name val="Cambria"/>
      <charset val="1"/>
    </font>
    <font>
      <b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/>
      <sz val="11"/>
      <color rgb="FF333333"/>
      <name val="Source Sans Pro"/>
      <family val="2"/>
      <charset val="1"/>
    </font>
    <font>
      <sz val="11"/>
      <name val="Cambria"/>
      <charset val="1"/>
    </font>
    <font>
      <sz val="11"/>
      <color theme="1"/>
      <name val="Calibri"/>
      <family val="2"/>
      <charset val="1"/>
    </font>
    <font>
      <sz val="11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5" fillId="0" borderId="0"/>
  </cellStyleXfs>
  <cellXfs count="86">
    <xf numFmtId="0" fontId="0" fillId="0" borderId="0" xfId="0"/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3" xfId="0" applyFont="1" applyBorder="1" applyAlignment="1">
      <alignment vertical="center"/>
    </xf>
    <xf numFmtId="0" fontId="1" fillId="0" borderId="1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0" fillId="0" borderId="1" xfId="0" applyBorder="1" applyAlignment="1">
      <alignment horizontal="left"/>
    </xf>
    <xf numFmtId="0" fontId="3" fillId="0" borderId="2" xfId="0" applyFont="1" applyBorder="1"/>
    <xf numFmtId="0" fontId="3" fillId="0" borderId="1" xfId="0" applyFont="1" applyBorder="1" applyAlignment="1">
      <alignment vertical="center"/>
    </xf>
    <xf numFmtId="0" fontId="6" fillId="2" borderId="1" xfId="0" applyFont="1" applyFill="1" applyBorder="1"/>
    <xf numFmtId="0" fontId="8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/>
    <xf numFmtId="0" fontId="14" fillId="0" borderId="1" xfId="0" applyFont="1" applyBorder="1"/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/>
    <xf numFmtId="165" fontId="3" fillId="0" borderId="0" xfId="0" applyNumberFormat="1" applyFont="1"/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4" fontId="5" fillId="0" borderId="1" xfId="0" applyNumberFormat="1" applyFont="1" applyBorder="1"/>
    <xf numFmtId="164" fontId="4" fillId="2" borderId="1" xfId="0" applyNumberFormat="1" applyFont="1" applyFill="1" applyBorder="1"/>
    <xf numFmtId="164" fontId="6" fillId="2" borderId="1" xfId="0" applyNumberFormat="1" applyFont="1" applyFill="1" applyBorder="1"/>
    <xf numFmtId="164" fontId="7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4" fontId="6" fillId="0" borderId="1" xfId="0" applyNumberFormat="1" applyFont="1" applyBorder="1"/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6" fontId="9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 wrapText="1"/>
    </xf>
    <xf numFmtId="0" fontId="1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166" fontId="16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8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6" fillId="2" borderId="6" xfId="0" applyFont="1" applyFill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</cellXfs>
  <cellStyles count="2">
    <cellStyle name="Moeda 2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L11" sqref="L11"/>
    </sheetView>
  </sheetViews>
  <sheetFormatPr defaultColWidth="8.5546875" defaultRowHeight="14.4"/>
  <cols>
    <col min="1" max="1" width="6.5546875" style="1" customWidth="1"/>
    <col min="2" max="2" width="36.109375" style="1" customWidth="1"/>
    <col min="3" max="3" width="13.109375" style="1" customWidth="1"/>
    <col min="5" max="5" width="11.44140625" style="1" customWidth="1"/>
    <col min="6" max="6" width="12.5546875" style="1" customWidth="1"/>
    <col min="8" max="8" width="45" style="1" customWidth="1"/>
    <col min="9" max="9" width="14.44140625" style="1" customWidth="1"/>
    <col min="10" max="10" width="11.88671875" style="1" customWidth="1"/>
    <col min="11" max="11" width="13.44140625" style="1" customWidth="1"/>
  </cols>
  <sheetData>
    <row r="1" spans="1:12" ht="15" customHeight="1">
      <c r="A1" s="72" t="s">
        <v>0</v>
      </c>
      <c r="B1" s="73"/>
      <c r="C1" s="73"/>
      <c r="D1" s="73"/>
      <c r="E1" s="74"/>
      <c r="G1" s="72" t="s">
        <v>1</v>
      </c>
      <c r="H1" s="73"/>
      <c r="I1" s="73"/>
      <c r="J1" s="73"/>
      <c r="K1" s="74"/>
    </row>
    <row r="2" spans="1:12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2" ht="15" customHeight="1">
      <c r="A3" s="2">
        <v>1</v>
      </c>
      <c r="B3" s="2" t="s">
        <v>7</v>
      </c>
      <c r="C3" s="38">
        <v>513700004</v>
      </c>
      <c r="D3" s="38"/>
      <c r="E3" s="42">
        <v>148.65</v>
      </c>
      <c r="F3" t="s">
        <v>8</v>
      </c>
      <c r="G3" s="2">
        <v>1</v>
      </c>
      <c r="H3" s="3" t="s">
        <v>7</v>
      </c>
      <c r="I3" s="38">
        <v>513700004</v>
      </c>
      <c r="J3" s="4"/>
      <c r="K3" s="4">
        <v>192.61</v>
      </c>
      <c r="L3" t="s">
        <v>8</v>
      </c>
    </row>
    <row r="4" spans="1:12" ht="15" customHeight="1">
      <c r="A4" s="2">
        <v>2</v>
      </c>
      <c r="B4" s="2" t="s">
        <v>9</v>
      </c>
      <c r="C4" s="38">
        <v>513776719</v>
      </c>
      <c r="D4" s="38"/>
      <c r="E4" s="42">
        <v>148.65</v>
      </c>
      <c r="F4" t="s">
        <v>10</v>
      </c>
      <c r="G4" s="2">
        <v>2</v>
      </c>
      <c r="H4" s="3" t="s">
        <v>11</v>
      </c>
      <c r="I4" s="38">
        <v>513758449</v>
      </c>
      <c r="J4" s="4"/>
      <c r="K4" s="4">
        <v>192.61</v>
      </c>
      <c r="L4" t="s">
        <v>12</v>
      </c>
    </row>
    <row r="5" spans="1:12" ht="15" customHeight="1">
      <c r="A5" s="2">
        <v>3</v>
      </c>
      <c r="B5" s="5" t="s">
        <v>11</v>
      </c>
      <c r="C5" s="38">
        <v>513758449</v>
      </c>
      <c r="D5" s="38"/>
      <c r="E5" s="42">
        <v>148.65</v>
      </c>
      <c r="F5" t="s">
        <v>12</v>
      </c>
      <c r="G5" s="2">
        <v>3</v>
      </c>
      <c r="H5" s="3" t="s">
        <v>13</v>
      </c>
      <c r="I5" s="38">
        <v>513749220</v>
      </c>
      <c r="J5" s="4"/>
      <c r="K5" s="4">
        <v>192.61</v>
      </c>
      <c r="L5" t="s">
        <v>8</v>
      </c>
    </row>
    <row r="6" spans="1:12" ht="15" customHeight="1">
      <c r="A6" s="2">
        <v>4</v>
      </c>
      <c r="B6" s="2" t="s">
        <v>13</v>
      </c>
      <c r="C6" s="38">
        <v>513749220</v>
      </c>
      <c r="D6" s="38"/>
      <c r="E6" s="42">
        <v>148.65</v>
      </c>
      <c r="F6" t="s">
        <v>8</v>
      </c>
      <c r="G6" s="2">
        <v>4</v>
      </c>
      <c r="H6" s="3" t="s">
        <v>14</v>
      </c>
      <c r="I6" s="38">
        <v>513754823</v>
      </c>
      <c r="J6" s="4"/>
      <c r="K6" s="4">
        <v>192.61</v>
      </c>
      <c r="L6" t="s">
        <v>10</v>
      </c>
    </row>
    <row r="7" spans="1:12" ht="15" customHeight="1">
      <c r="A7" s="2">
        <v>5</v>
      </c>
      <c r="B7" s="2" t="s">
        <v>15</v>
      </c>
      <c r="C7" s="38">
        <v>513756797</v>
      </c>
      <c r="D7" s="38"/>
      <c r="E7" s="42">
        <v>148.65</v>
      </c>
      <c r="F7" t="s">
        <v>8</v>
      </c>
      <c r="G7" s="2">
        <v>5</v>
      </c>
      <c r="H7" s="3" t="s">
        <v>16</v>
      </c>
      <c r="I7" s="38">
        <v>513781493</v>
      </c>
      <c r="J7" s="4"/>
      <c r="K7" s="4">
        <v>192.61</v>
      </c>
      <c r="L7" t="s">
        <v>8</v>
      </c>
    </row>
    <row r="8" spans="1:12" ht="15" customHeight="1">
      <c r="A8" s="2">
        <v>6</v>
      </c>
      <c r="B8" s="2" t="s">
        <v>17</v>
      </c>
      <c r="C8" s="38">
        <v>513761848</v>
      </c>
      <c r="D8" s="38"/>
      <c r="E8" s="42">
        <v>148.65</v>
      </c>
      <c r="F8" t="s">
        <v>8</v>
      </c>
      <c r="G8" s="2">
        <v>6</v>
      </c>
      <c r="H8" s="2" t="s">
        <v>18</v>
      </c>
      <c r="I8" s="38">
        <v>513701260</v>
      </c>
      <c r="J8" s="4"/>
      <c r="K8" s="4">
        <v>192.61</v>
      </c>
      <c r="L8" t="s">
        <v>8</v>
      </c>
    </row>
    <row r="9" spans="1:12" ht="15" customHeight="1">
      <c r="A9" s="2">
        <v>7</v>
      </c>
      <c r="B9" s="2" t="s">
        <v>19</v>
      </c>
      <c r="C9" s="38">
        <v>513778649</v>
      </c>
      <c r="D9" s="38"/>
      <c r="E9" s="42">
        <v>148.65</v>
      </c>
      <c r="F9" t="s">
        <v>10</v>
      </c>
      <c r="G9" s="2">
        <v>7</v>
      </c>
      <c r="H9" s="2" t="s">
        <v>20</v>
      </c>
      <c r="I9" s="38">
        <v>513772028</v>
      </c>
      <c r="J9" s="4"/>
      <c r="K9" s="4">
        <v>192.61</v>
      </c>
      <c r="L9" t="s">
        <v>8</v>
      </c>
    </row>
    <row r="10" spans="1:12" ht="15" customHeight="1">
      <c r="A10" s="2">
        <v>8</v>
      </c>
      <c r="B10" s="2" t="s">
        <v>21</v>
      </c>
      <c r="C10" s="38">
        <v>513720426</v>
      </c>
      <c r="D10" s="4"/>
      <c r="E10" s="43">
        <v>148.65</v>
      </c>
      <c r="F10" t="s">
        <v>8</v>
      </c>
      <c r="G10" s="2">
        <v>8</v>
      </c>
      <c r="H10" s="2" t="s">
        <v>22</v>
      </c>
      <c r="I10" s="38" t="s">
        <v>23</v>
      </c>
      <c r="J10" s="4" t="s">
        <v>24</v>
      </c>
      <c r="K10" s="4" t="str">
        <f ca="1">K3+K4+K5+K6+K7+K8+K9+K10</f>
        <v/>
      </c>
      <c r="L10" t="s">
        <v>25</v>
      </c>
    </row>
    <row r="11" spans="1:12" ht="15" customHeight="1">
      <c r="A11" s="2">
        <v>9</v>
      </c>
      <c r="B11" s="5" t="s">
        <v>14</v>
      </c>
      <c r="C11" s="38">
        <v>513754823</v>
      </c>
      <c r="D11" s="4"/>
      <c r="E11" s="43">
        <v>148.65</v>
      </c>
      <c r="F11" t="s">
        <v>10</v>
      </c>
      <c r="H11" t="s">
        <v>26</v>
      </c>
      <c r="I11" s="6" t="s">
        <v>27</v>
      </c>
      <c r="J11" s="7"/>
      <c r="K11" s="44"/>
      <c r="L11" t="s">
        <v>28</v>
      </c>
    </row>
    <row r="12" spans="1:12" ht="15" customHeight="1">
      <c r="A12" s="2">
        <v>10</v>
      </c>
      <c r="B12" s="2" t="s">
        <v>16</v>
      </c>
      <c r="C12" s="38">
        <v>513781493</v>
      </c>
      <c r="D12" s="38"/>
      <c r="E12" s="43">
        <v>148.65</v>
      </c>
      <c r="F12" t="s">
        <v>8</v>
      </c>
      <c r="G12" s="8"/>
      <c r="H12" s="6" t="s">
        <v>29</v>
      </c>
      <c r="I12" s="6" t="s">
        <v>30</v>
      </c>
      <c r="J12" s="9"/>
      <c r="K12" s="45"/>
      <c r="L12" t="s">
        <v>31</v>
      </c>
    </row>
    <row r="13" spans="1:12" ht="15" customHeight="1">
      <c r="A13" s="2">
        <v>11</v>
      </c>
      <c r="B13" s="2" t="s">
        <v>32</v>
      </c>
      <c r="C13" s="38">
        <v>513766860</v>
      </c>
      <c r="D13" s="4"/>
      <c r="E13" s="43">
        <v>148.65</v>
      </c>
      <c r="F13" t="s">
        <v>33</v>
      </c>
      <c r="H13" s="10" t="s">
        <v>26</v>
      </c>
      <c r="I13" t="s">
        <v>34</v>
      </c>
      <c r="K13">
        <v>2527.0500000000002</v>
      </c>
      <c r="L13" t="s">
        <v>35</v>
      </c>
    </row>
    <row r="14" spans="1:12" ht="15" customHeight="1">
      <c r="A14" s="2">
        <v>12</v>
      </c>
      <c r="B14" s="2" t="s">
        <v>18</v>
      </c>
      <c r="C14" s="38">
        <v>513701260</v>
      </c>
      <c r="D14" s="4"/>
      <c r="E14" s="43">
        <v>148.65</v>
      </c>
      <c r="F14" t="s">
        <v>8</v>
      </c>
      <c r="H14" t="s">
        <v>36</v>
      </c>
      <c r="I14" s="76" t="s">
        <v>27</v>
      </c>
      <c r="J14" s="74"/>
      <c r="K14" s="46">
        <v>1540.88</v>
      </c>
      <c r="L14" t="s">
        <v>35</v>
      </c>
    </row>
    <row r="15" spans="1:12" ht="15" customHeight="1">
      <c r="A15" s="2">
        <v>13</v>
      </c>
      <c r="B15" s="2" t="s">
        <v>37</v>
      </c>
      <c r="C15" s="38" t="s">
        <v>38</v>
      </c>
      <c r="D15" s="4"/>
      <c r="E15" s="43">
        <v>148.65</v>
      </c>
      <c r="F15" t="s">
        <v>8</v>
      </c>
      <c r="H15" t="s">
        <v>39</v>
      </c>
      <c r="I15" s="76" t="s">
        <v>30</v>
      </c>
      <c r="J15" s="74"/>
      <c r="K15" s="47">
        <v>2378.4</v>
      </c>
      <c r="L15" t="s">
        <v>40</v>
      </c>
    </row>
    <row r="16" spans="1:12" ht="15" customHeight="1">
      <c r="A16" s="2">
        <v>14</v>
      </c>
      <c r="B16" s="2" t="s">
        <v>41</v>
      </c>
      <c r="C16" s="38">
        <v>513772028</v>
      </c>
      <c r="D16" s="4"/>
      <c r="E16" s="43">
        <v>148.65</v>
      </c>
      <c r="F16" t="s">
        <v>8</v>
      </c>
      <c r="H16" t="s">
        <v>42</v>
      </c>
      <c r="I16" s="78" t="s">
        <v>43</v>
      </c>
      <c r="J16" s="74"/>
      <c r="K16" s="48">
        <v>508</v>
      </c>
      <c r="L16" t="s">
        <v>25</v>
      </c>
    </row>
    <row r="17" spans="1:12" ht="15" customHeight="1">
      <c r="A17" s="2">
        <v>15</v>
      </c>
      <c r="B17" s="2" t="s">
        <v>44</v>
      </c>
      <c r="C17" s="38">
        <v>513753257</v>
      </c>
      <c r="D17" s="4"/>
      <c r="E17" s="43">
        <v>148.65</v>
      </c>
      <c r="F17" t="s">
        <v>45</v>
      </c>
      <c r="H17" t="s">
        <v>46</v>
      </c>
      <c r="I17" s="76" t="s">
        <v>30</v>
      </c>
      <c r="J17" s="74"/>
      <c r="K17" s="49">
        <v>833</v>
      </c>
      <c r="L17" t="s">
        <v>31</v>
      </c>
    </row>
    <row r="18" spans="1:12" ht="15" customHeight="1">
      <c r="A18" s="2">
        <v>16</v>
      </c>
      <c r="B18" s="2" t="s">
        <v>47</v>
      </c>
      <c r="C18" s="38">
        <v>513697796</v>
      </c>
      <c r="D18" s="4"/>
      <c r="E18" s="43">
        <v>148.65</v>
      </c>
      <c r="F18" t="s">
        <v>8</v>
      </c>
      <c r="H18" t="s">
        <v>42</v>
      </c>
      <c r="I18" s="76" t="s">
        <v>43</v>
      </c>
      <c r="J18" s="74"/>
      <c r="K18" s="50" t="str">
        <f ca="1">K16-K18-K17</f>
        <v/>
      </c>
      <c r="L18" t="s">
        <v>31</v>
      </c>
    </row>
    <row r="19" spans="1:12" ht="15" customHeight="1">
      <c r="A19" s="2">
        <v>17</v>
      </c>
      <c r="B19" s="2" t="s">
        <v>22</v>
      </c>
      <c r="C19" s="38" t="s">
        <v>23</v>
      </c>
      <c r="D19" s="4" t="s">
        <v>48</v>
      </c>
      <c r="E19" s="43" t="str">
        <f ca="1">E3+E4+E5+E6+E7+E8+E9+E10+E11+E12+E13+E14+E15+E16+E17+E18+E19</f>
        <v/>
      </c>
      <c r="F19" t="s">
        <v>25</v>
      </c>
      <c r="H19" t="s">
        <v>49</v>
      </c>
      <c r="I19" s="76" t="s">
        <v>23</v>
      </c>
      <c r="J19" s="74"/>
      <c r="K19" s="51" t="str">
        <f ca="1">E4+E5+E7+E8+E9+E10+E11+E12+E13+E15+E16+E17+E19+K4+K6+K7+K8+K9+K10</f>
        <v/>
      </c>
      <c r="L19" t="s">
        <v>28</v>
      </c>
    </row>
    <row r="20" spans="1:12" ht="15" customHeight="1">
      <c r="A20" s="8"/>
      <c r="B20" s="9" t="s">
        <v>29</v>
      </c>
      <c r="C20" t="s">
        <v>30</v>
      </c>
      <c r="D20" s="11" t="s">
        <v>50</v>
      </c>
      <c r="E20" s="43">
        <f>49*17</f>
        <v>833</v>
      </c>
      <c r="F20" t="s">
        <v>31</v>
      </c>
      <c r="H20" t="s">
        <v>51</v>
      </c>
      <c r="I20" s="77" t="s">
        <v>52</v>
      </c>
      <c r="J20" s="74"/>
      <c r="K20" s="52">
        <f>300+E14</f>
        <v>448.65</v>
      </c>
      <c r="L20" t="s">
        <v>28</v>
      </c>
    </row>
    <row r="21" spans="1:12" ht="15" customHeight="1">
      <c r="A21" s="8"/>
      <c r="B21" t="s">
        <v>26</v>
      </c>
      <c r="C21" t="s">
        <v>34</v>
      </c>
      <c r="D21" s="12" t="s">
        <v>53</v>
      </c>
      <c r="E21" s="53">
        <v>1444.1</v>
      </c>
      <c r="F21" t="s">
        <v>35</v>
      </c>
      <c r="G21" s="54"/>
      <c r="H21" t="s">
        <v>54</v>
      </c>
      <c r="I21" s="77" t="s">
        <v>55</v>
      </c>
      <c r="J21" s="74"/>
      <c r="K21" s="52">
        <f>E3+41.26+E18+K3</f>
        <v>531.17000000000007</v>
      </c>
      <c r="L21" t="s">
        <v>35</v>
      </c>
    </row>
    <row r="22" spans="1:12" ht="15" customHeight="1">
      <c r="A22" s="8"/>
      <c r="B22" t="s">
        <v>36</v>
      </c>
      <c r="C22" t="s">
        <v>27</v>
      </c>
      <c r="D22" s="12"/>
      <c r="E22" s="53"/>
      <c r="F22" t="s">
        <v>35</v>
      </c>
      <c r="H22" t="s">
        <v>56</v>
      </c>
      <c r="I22" s="75" t="s">
        <v>57</v>
      </c>
      <c r="J22" s="74"/>
      <c r="K22" s="55"/>
      <c r="L22" t="s">
        <v>40</v>
      </c>
    </row>
    <row r="23" spans="1:12" ht="15" customHeight="1">
      <c r="B23" t="s">
        <v>42</v>
      </c>
      <c r="C23" t="s">
        <v>43</v>
      </c>
      <c r="F23" t="s">
        <v>25</v>
      </c>
      <c r="H23" t="s">
        <v>58</v>
      </c>
      <c r="I23" t="s">
        <v>59</v>
      </c>
      <c r="K23" s="9"/>
      <c r="L23" t="s">
        <v>35</v>
      </c>
    </row>
    <row r="24" spans="1:12" ht="15" customHeight="1">
      <c r="B24" t="s">
        <v>46</v>
      </c>
      <c r="C24" t="s">
        <v>30</v>
      </c>
      <c r="F24" t="s">
        <v>31</v>
      </c>
    </row>
    <row r="25" spans="1:12" ht="15" customHeight="1">
      <c r="B25" t="s">
        <v>42</v>
      </c>
      <c r="C25" t="s">
        <v>43</v>
      </c>
      <c r="F25" t="s">
        <v>31</v>
      </c>
    </row>
    <row r="26" spans="1:12" ht="15" customHeight="1">
      <c r="B26" t="s">
        <v>54</v>
      </c>
      <c r="C26" t="s">
        <v>55</v>
      </c>
      <c r="F26" t="s">
        <v>35</v>
      </c>
    </row>
    <row r="27" spans="1:12" ht="15" customHeight="1">
      <c r="B27" t="s">
        <v>58</v>
      </c>
      <c r="C27" t="s">
        <v>59</v>
      </c>
      <c r="F27" t="s">
        <v>35</v>
      </c>
    </row>
  </sheetData>
  <mergeCells count="11">
    <mergeCell ref="A1:E1"/>
    <mergeCell ref="I22:J22"/>
    <mergeCell ref="I14:J14"/>
    <mergeCell ref="I17:J17"/>
    <mergeCell ref="I18:J18"/>
    <mergeCell ref="I21:J21"/>
    <mergeCell ref="I20:J20"/>
    <mergeCell ref="I16:J16"/>
    <mergeCell ref="I15:J15"/>
    <mergeCell ref="G1:K1"/>
    <mergeCell ref="I19:J19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F1" zoomScaleNormal="100" workbookViewId="0">
      <selection activeCell="K16" sqref="K16"/>
    </sheetView>
  </sheetViews>
  <sheetFormatPr defaultColWidth="10.109375" defaultRowHeight="14.4"/>
  <cols>
    <col min="2" max="2" width="48" style="1" customWidth="1"/>
    <col min="3" max="3" width="12.109375" style="1" customWidth="1"/>
    <col min="8" max="8" width="41.21875" style="1" customWidth="1"/>
    <col min="9" max="9" width="10.5546875" style="1" customWidth="1"/>
    <col min="11" max="11" width="13.109375" style="1" customWidth="1"/>
  </cols>
  <sheetData>
    <row r="1" spans="1:12" ht="13.5" customHeight="1">
      <c r="A1" s="72" t="s">
        <v>187</v>
      </c>
      <c r="B1" s="73"/>
      <c r="C1" s="73"/>
      <c r="D1" s="73"/>
      <c r="E1" s="74"/>
      <c r="G1" s="72" t="s">
        <v>188</v>
      </c>
      <c r="H1" s="73"/>
      <c r="I1" s="73"/>
      <c r="J1" s="73"/>
      <c r="K1" s="74"/>
    </row>
    <row r="2" spans="1:12" ht="13.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2" ht="13.5" customHeight="1">
      <c r="A3" s="2">
        <v>1</v>
      </c>
      <c r="B3" s="28" t="s">
        <v>189</v>
      </c>
      <c r="C3" s="38" t="s">
        <v>190</v>
      </c>
      <c r="D3" s="38"/>
      <c r="E3" s="38">
        <v>148.65</v>
      </c>
      <c r="F3" s="9" t="s">
        <v>8</v>
      </c>
      <c r="G3" s="2"/>
      <c r="H3" s="29" t="s">
        <v>189</v>
      </c>
      <c r="I3" s="38" t="s">
        <v>190</v>
      </c>
      <c r="J3" s="38"/>
      <c r="K3" s="38">
        <v>192.65</v>
      </c>
      <c r="L3" s="9" t="s">
        <v>8</v>
      </c>
    </row>
    <row r="4" spans="1:12" ht="13.5" customHeight="1">
      <c r="A4" s="2">
        <v>2</v>
      </c>
      <c r="B4" s="29" t="s">
        <v>191</v>
      </c>
      <c r="C4" s="38">
        <v>513815305</v>
      </c>
      <c r="D4" s="38"/>
      <c r="E4" s="38">
        <v>148.65</v>
      </c>
      <c r="F4" s="9" t="s">
        <v>8</v>
      </c>
      <c r="G4" s="2"/>
      <c r="H4" s="30" t="s">
        <v>192</v>
      </c>
      <c r="I4" s="38">
        <v>513853600</v>
      </c>
      <c r="J4" s="38"/>
      <c r="K4" s="38">
        <v>192.65</v>
      </c>
      <c r="L4" s="9" t="s">
        <v>8</v>
      </c>
    </row>
    <row r="5" spans="1:12" ht="13.5" customHeight="1">
      <c r="A5" s="2">
        <v>3</v>
      </c>
      <c r="B5" s="30" t="s">
        <v>193</v>
      </c>
      <c r="C5" s="38">
        <v>513846571</v>
      </c>
      <c r="D5" s="38"/>
      <c r="E5" s="38">
        <v>148.65</v>
      </c>
      <c r="F5" s="9" t="s">
        <v>10</v>
      </c>
      <c r="G5" s="2"/>
      <c r="H5" s="30" t="s">
        <v>194</v>
      </c>
      <c r="I5" s="38">
        <v>513835933</v>
      </c>
      <c r="J5" s="38"/>
      <c r="K5" s="38">
        <v>192.65</v>
      </c>
      <c r="L5" s="9" t="s">
        <v>45</v>
      </c>
    </row>
    <row r="6" spans="1:12" ht="13.5" customHeight="1">
      <c r="A6" s="2">
        <v>4</v>
      </c>
      <c r="B6" s="31" t="s">
        <v>195</v>
      </c>
      <c r="C6" s="38">
        <v>513834018</v>
      </c>
      <c r="D6" s="38"/>
      <c r="E6" s="38">
        <v>148.65</v>
      </c>
      <c r="F6" s="9" t="s">
        <v>8</v>
      </c>
      <c r="G6" s="2"/>
      <c r="H6" s="30" t="s">
        <v>196</v>
      </c>
      <c r="I6" s="38">
        <v>513701607</v>
      </c>
      <c r="J6" s="38"/>
      <c r="K6" s="38">
        <v>192.65</v>
      </c>
      <c r="L6" s="9" t="s">
        <v>8</v>
      </c>
    </row>
    <row r="7" spans="1:12" ht="13.5" customHeight="1">
      <c r="A7" s="2">
        <v>5</v>
      </c>
      <c r="B7" s="30" t="s">
        <v>192</v>
      </c>
      <c r="C7" s="38">
        <v>513853600</v>
      </c>
      <c r="D7" s="38"/>
      <c r="E7" s="38">
        <v>148.65</v>
      </c>
      <c r="F7" s="9" t="s">
        <v>8</v>
      </c>
      <c r="G7" s="2"/>
      <c r="H7" s="30" t="s">
        <v>197</v>
      </c>
      <c r="I7" s="38">
        <v>513836381</v>
      </c>
      <c r="J7" s="38"/>
      <c r="K7" s="38">
        <v>192.65</v>
      </c>
      <c r="L7" s="9" t="s">
        <v>8</v>
      </c>
    </row>
    <row r="8" spans="1:12" ht="13.5" customHeight="1">
      <c r="A8" s="2">
        <v>6</v>
      </c>
      <c r="B8" s="31" t="s">
        <v>194</v>
      </c>
      <c r="C8" s="38">
        <v>513835933</v>
      </c>
      <c r="D8" s="38"/>
      <c r="E8" s="38">
        <v>148.65</v>
      </c>
      <c r="F8" s="9" t="s">
        <v>45</v>
      </c>
      <c r="G8" s="2"/>
      <c r="H8" s="30" t="s">
        <v>198</v>
      </c>
      <c r="I8" s="38">
        <v>513479195</v>
      </c>
      <c r="J8" s="38"/>
      <c r="K8" s="38">
        <v>192.65</v>
      </c>
      <c r="L8" s="9" t="s">
        <v>10</v>
      </c>
    </row>
    <row r="9" spans="1:12" ht="13.5" customHeight="1">
      <c r="A9" s="2">
        <v>7</v>
      </c>
      <c r="B9" s="30" t="s">
        <v>196</v>
      </c>
      <c r="C9" s="38">
        <v>513701607</v>
      </c>
      <c r="D9" s="38"/>
      <c r="E9" s="38">
        <v>148.65</v>
      </c>
      <c r="F9" s="9" t="s">
        <v>8</v>
      </c>
      <c r="G9" s="2"/>
      <c r="H9" s="30" t="s">
        <v>199</v>
      </c>
      <c r="I9" s="38">
        <v>513854244</v>
      </c>
      <c r="J9" s="38"/>
      <c r="K9" s="38">
        <v>192.65</v>
      </c>
      <c r="L9" s="9" t="s">
        <v>10</v>
      </c>
    </row>
    <row r="10" spans="1:12" ht="13.5" customHeight="1">
      <c r="A10" s="2">
        <v>8</v>
      </c>
      <c r="B10" s="30" t="s">
        <v>197</v>
      </c>
      <c r="C10" s="38">
        <v>513836381</v>
      </c>
      <c r="D10" s="38"/>
      <c r="E10" s="38">
        <v>148.65</v>
      </c>
      <c r="F10" s="9" t="s">
        <v>8</v>
      </c>
      <c r="G10" s="2"/>
      <c r="H10" s="3" t="s">
        <v>184</v>
      </c>
      <c r="I10" s="38" t="s">
        <v>200</v>
      </c>
      <c r="J10" s="38"/>
      <c r="K10" s="38">
        <v>192.65</v>
      </c>
      <c r="L10" s="9" t="s">
        <v>201</v>
      </c>
    </row>
    <row r="11" spans="1:12" ht="13.5" customHeight="1">
      <c r="A11" s="2">
        <v>9</v>
      </c>
      <c r="B11" s="30" t="s">
        <v>202</v>
      </c>
      <c r="C11" s="38">
        <v>513800187</v>
      </c>
      <c r="D11" s="38"/>
      <c r="E11" s="38">
        <v>148.65</v>
      </c>
      <c r="F11" s="9" t="s">
        <v>8</v>
      </c>
      <c r="G11" s="2"/>
      <c r="H11" s="3" t="s">
        <v>203</v>
      </c>
      <c r="I11" s="38" t="s">
        <v>204</v>
      </c>
      <c r="J11" s="38"/>
      <c r="K11" s="38">
        <v>192.65</v>
      </c>
      <c r="L11" s="9" t="s">
        <v>201</v>
      </c>
    </row>
    <row r="12" spans="1:12" ht="13.5" customHeight="1">
      <c r="A12" s="2">
        <v>10</v>
      </c>
      <c r="B12" s="30" t="s">
        <v>205</v>
      </c>
      <c r="C12" s="38">
        <v>513797504</v>
      </c>
      <c r="D12" s="38"/>
      <c r="E12" s="38">
        <v>148.65</v>
      </c>
      <c r="F12" s="9" t="s">
        <v>8</v>
      </c>
      <c r="G12" s="2"/>
      <c r="H12" s="3"/>
      <c r="I12" s="38"/>
      <c r="J12" s="38"/>
      <c r="K12" s="38">
        <v>192.65</v>
      </c>
      <c r="L12" s="9"/>
    </row>
    <row r="13" spans="1:12" ht="13.5" customHeight="1">
      <c r="A13" s="2">
        <v>11</v>
      </c>
      <c r="B13" s="30" t="s">
        <v>206</v>
      </c>
      <c r="C13" s="38">
        <v>513820364</v>
      </c>
      <c r="D13" s="38"/>
      <c r="E13" s="38">
        <v>148.65</v>
      </c>
      <c r="F13" s="9" t="s">
        <v>8</v>
      </c>
      <c r="G13" s="9"/>
      <c r="H13" s="9"/>
      <c r="I13" s="6"/>
      <c r="J13" s="7" t="s">
        <v>24</v>
      </c>
      <c r="K13" s="44">
        <f>K3+K4+K5+K6+K7+K8+K9+K10+K11+K12</f>
        <v>1926.5000000000005</v>
      </c>
    </row>
    <row r="14" spans="1:12" ht="13.5" customHeight="1">
      <c r="A14" s="2">
        <v>12</v>
      </c>
      <c r="B14" s="30" t="s">
        <v>207</v>
      </c>
      <c r="C14" s="38">
        <v>513834713</v>
      </c>
      <c r="D14" s="38"/>
      <c r="E14" s="38">
        <v>148.65</v>
      </c>
      <c r="F14" s="9" t="s">
        <v>45</v>
      </c>
      <c r="G14" s="8"/>
      <c r="H14" s="6"/>
      <c r="I14" s="6"/>
      <c r="J14" s="9"/>
      <c r="K14" s="45"/>
    </row>
    <row r="15" spans="1:12" ht="13.5" customHeight="1">
      <c r="A15" s="2">
        <v>13</v>
      </c>
      <c r="B15" s="30" t="s">
        <v>199</v>
      </c>
      <c r="C15" s="38">
        <v>513854244</v>
      </c>
      <c r="D15" s="38"/>
      <c r="E15" s="38">
        <v>148.65</v>
      </c>
      <c r="F15" s="9" t="s">
        <v>10</v>
      </c>
      <c r="H15" s="10"/>
    </row>
    <row r="16" spans="1:12" ht="13.5" customHeight="1">
      <c r="A16" s="2">
        <v>14</v>
      </c>
      <c r="B16" s="3"/>
      <c r="C16" s="38"/>
      <c r="D16" s="38"/>
      <c r="E16" s="38">
        <v>148.65</v>
      </c>
      <c r="F16" s="9"/>
      <c r="I16" s="76"/>
      <c r="J16" s="74"/>
      <c r="K16" s="46"/>
    </row>
    <row r="17" spans="1:11" ht="13.5" customHeight="1">
      <c r="A17" s="2">
        <v>15</v>
      </c>
      <c r="B17" s="3"/>
      <c r="C17" s="38"/>
      <c r="D17" s="38"/>
      <c r="E17" s="38">
        <v>148.65</v>
      </c>
      <c r="F17" s="9"/>
      <c r="I17" s="76"/>
      <c r="J17" s="74"/>
      <c r="K17" s="46"/>
    </row>
    <row r="18" spans="1:11" ht="13.5" customHeight="1">
      <c r="A18" s="2">
        <v>16</v>
      </c>
      <c r="B18" s="3"/>
      <c r="C18" s="38"/>
      <c r="D18" s="38"/>
      <c r="E18" s="38">
        <v>148.65</v>
      </c>
      <c r="F18" s="9"/>
      <c r="I18" s="78"/>
      <c r="J18" s="74"/>
      <c r="K18" s="48"/>
    </row>
    <row r="19" spans="1:11" ht="13.5" customHeight="1">
      <c r="A19" s="2">
        <v>17</v>
      </c>
      <c r="B19" s="3"/>
      <c r="C19" s="38"/>
      <c r="D19" s="38"/>
      <c r="E19" s="38">
        <v>148.65</v>
      </c>
      <c r="F19" s="9"/>
      <c r="I19" s="76"/>
      <c r="J19" s="74"/>
      <c r="K19" s="49"/>
    </row>
    <row r="20" spans="1:11" ht="13.5" customHeight="1">
      <c r="A20" s="2">
        <v>18</v>
      </c>
      <c r="B20" s="3"/>
      <c r="C20" s="38"/>
      <c r="D20" s="38"/>
      <c r="E20" s="38">
        <v>148.65</v>
      </c>
      <c r="F20" s="9"/>
      <c r="I20" s="76"/>
      <c r="J20" s="74"/>
      <c r="K20" s="50"/>
    </row>
    <row r="21" spans="1:11" ht="13.5" customHeight="1">
      <c r="A21" s="2">
        <v>19</v>
      </c>
      <c r="B21" s="3"/>
      <c r="C21" s="38"/>
      <c r="D21" s="38"/>
      <c r="E21" s="38">
        <v>148.65</v>
      </c>
      <c r="F21" s="9"/>
      <c r="I21" s="76"/>
      <c r="J21" s="74"/>
      <c r="K21" s="51"/>
    </row>
    <row r="22" spans="1:11" ht="13.5" customHeight="1">
      <c r="A22" s="2">
        <v>20</v>
      </c>
      <c r="B22" s="3"/>
      <c r="C22" s="38"/>
      <c r="D22" s="38"/>
      <c r="E22" s="38">
        <v>148.65</v>
      </c>
      <c r="F22" s="9"/>
      <c r="I22" s="77"/>
      <c r="J22" s="74"/>
      <c r="K22" s="52"/>
    </row>
    <row r="23" spans="1:11" ht="13.5" customHeight="1">
      <c r="A23" s="2">
        <v>21</v>
      </c>
      <c r="B23" s="3"/>
      <c r="C23" s="32"/>
      <c r="D23" s="38"/>
      <c r="E23" s="38">
        <v>148.65</v>
      </c>
      <c r="F23" s="9"/>
      <c r="G23" s="54"/>
      <c r="I23" s="77"/>
      <c r="J23" s="74"/>
      <c r="K23" s="52"/>
    </row>
    <row r="24" spans="1:11" ht="14.25" customHeight="1">
      <c r="A24" s="8"/>
      <c r="B24" s="9"/>
      <c r="D24" s="11"/>
      <c r="E24" s="43"/>
      <c r="I24" s="75"/>
      <c r="J24" s="74"/>
      <c r="K24" s="55"/>
    </row>
    <row r="25" spans="1:11" ht="13.5" customHeight="1">
      <c r="A25" s="8"/>
      <c r="D25" s="12"/>
      <c r="E25" s="53"/>
    </row>
    <row r="26" spans="1:11" ht="13.5" customHeight="1">
      <c r="A26" s="8"/>
      <c r="D26" s="12"/>
      <c r="E26" s="53"/>
    </row>
    <row r="27" spans="1:11" ht="13.5" customHeight="1"/>
  </sheetData>
  <mergeCells count="11">
    <mergeCell ref="I24:J24"/>
    <mergeCell ref="I19:J19"/>
    <mergeCell ref="G1:K1"/>
    <mergeCell ref="A1:E1"/>
    <mergeCell ref="I23:J23"/>
    <mergeCell ref="I22:J22"/>
    <mergeCell ref="I17:J17"/>
    <mergeCell ref="I18:J18"/>
    <mergeCell ref="I21:J21"/>
    <mergeCell ref="I20:J20"/>
    <mergeCell ref="I16:J1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L1" zoomScaleNormal="100" workbookViewId="0">
      <selection activeCell="G14" sqref="G14"/>
    </sheetView>
  </sheetViews>
  <sheetFormatPr defaultColWidth="10.109375" defaultRowHeight="14.4"/>
  <cols>
    <col min="2" max="2" width="55" style="1" customWidth="1"/>
    <col min="4" max="4" width="9.88671875" style="1" customWidth="1"/>
    <col min="8" max="8" width="55" style="1" customWidth="1"/>
  </cols>
  <sheetData>
    <row r="1" spans="1:11" ht="13.5" customHeight="1">
      <c r="A1" s="82"/>
      <c r="B1" s="73"/>
      <c r="C1" s="73"/>
      <c r="D1" s="73"/>
      <c r="E1" s="74"/>
      <c r="G1" s="82"/>
      <c r="H1" s="73"/>
      <c r="I1" s="73"/>
      <c r="J1" s="73"/>
      <c r="K1" s="74"/>
    </row>
    <row r="2" spans="1:11" ht="13.5" customHeight="1">
      <c r="A2" s="40"/>
      <c r="B2" s="40"/>
      <c r="C2" s="40"/>
      <c r="D2" s="40"/>
      <c r="E2" s="40"/>
      <c r="G2" s="40"/>
      <c r="H2" s="40"/>
      <c r="I2" s="40"/>
      <c r="J2" s="40"/>
      <c r="K2" s="40"/>
    </row>
    <row r="3" spans="1:11" ht="13.5" customHeight="1">
      <c r="A3" s="13"/>
      <c r="B3" s="13" t="s">
        <v>208</v>
      </c>
      <c r="E3" s="13"/>
      <c r="G3" s="13"/>
      <c r="H3" s="13" t="s">
        <v>208</v>
      </c>
      <c r="K3" s="13"/>
    </row>
    <row r="4" spans="1:11" ht="13.5" customHeight="1">
      <c r="A4" s="13"/>
      <c r="B4" s="33" t="s">
        <v>209</v>
      </c>
      <c r="C4" s="34"/>
      <c r="D4" s="34"/>
      <c r="E4" s="33"/>
      <c r="G4" s="13"/>
      <c r="H4" s="33" t="s">
        <v>209</v>
      </c>
      <c r="K4" s="13"/>
    </row>
    <row r="5" spans="1:11" ht="13.5" customHeight="1">
      <c r="A5" s="13"/>
      <c r="B5" s="13" t="s">
        <v>210</v>
      </c>
      <c r="E5" s="13"/>
      <c r="G5" s="13"/>
      <c r="H5" s="13" t="s">
        <v>210</v>
      </c>
      <c r="K5" s="13"/>
    </row>
    <row r="6" spans="1:11" ht="13.5" customHeight="1">
      <c r="A6" s="13"/>
      <c r="B6" s="13" t="s">
        <v>211</v>
      </c>
      <c r="E6" s="13"/>
      <c r="G6" s="13"/>
      <c r="H6" s="13" t="s">
        <v>211</v>
      </c>
      <c r="K6" s="13"/>
    </row>
    <row r="7" spans="1:11" ht="13.5" customHeight="1">
      <c r="A7" s="13"/>
      <c r="B7" s="13" t="s">
        <v>212</v>
      </c>
      <c r="E7" s="13"/>
    </row>
    <row r="8" spans="1:11" ht="13.5" customHeight="1">
      <c r="A8" s="13"/>
      <c r="B8" s="13" t="s">
        <v>213</v>
      </c>
      <c r="E8" s="13"/>
    </row>
    <row r="9" spans="1:11" ht="13.5" customHeight="1"/>
    <row r="10" spans="1:11" ht="13.5" customHeight="1"/>
    <row r="11" spans="1:11" ht="13.5" customHeight="1">
      <c r="I11" s="13"/>
    </row>
    <row r="12" spans="1:11" ht="13.5" customHeight="1">
      <c r="I12" s="13"/>
    </row>
    <row r="13" spans="1:11" ht="13.5" customHeight="1">
      <c r="I13" s="13"/>
    </row>
    <row r="14" spans="1:11" ht="13.5" customHeight="1">
      <c r="I14" s="13"/>
    </row>
    <row r="15" spans="1:11" ht="13.5" customHeight="1">
      <c r="I15" s="13"/>
    </row>
    <row r="16" spans="1:11" ht="13.5" customHeight="1"/>
  </sheetData>
  <mergeCells count="2">
    <mergeCell ref="A1:E1"/>
    <mergeCell ref="G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D1" zoomScaleNormal="100" workbookViewId="0">
      <selection activeCell="H2" sqref="H2"/>
    </sheetView>
  </sheetViews>
  <sheetFormatPr defaultColWidth="10.109375" defaultRowHeight="14.4"/>
  <cols>
    <col min="2" max="2" width="55" style="1" customWidth="1"/>
    <col min="8" max="8" width="55" style="1" customWidth="1"/>
  </cols>
  <sheetData>
    <row r="1" spans="1:11" ht="13.5" customHeight="1">
      <c r="A1" s="82" t="s">
        <v>214</v>
      </c>
      <c r="B1" s="73"/>
      <c r="C1" s="73"/>
      <c r="D1" s="73"/>
      <c r="E1" s="74"/>
      <c r="G1" s="82" t="s">
        <v>215</v>
      </c>
      <c r="H1" s="73"/>
      <c r="I1" s="73"/>
      <c r="J1" s="73"/>
      <c r="K1" s="74"/>
    </row>
    <row r="2" spans="1:11" ht="13.5" customHeight="1">
      <c r="A2" s="40" t="s">
        <v>2</v>
      </c>
      <c r="B2" s="40" t="s">
        <v>3</v>
      </c>
      <c r="C2" s="40" t="s">
        <v>4</v>
      </c>
      <c r="D2" s="40" t="s">
        <v>5</v>
      </c>
      <c r="E2" s="40" t="s">
        <v>6</v>
      </c>
      <c r="G2" s="40"/>
      <c r="H2" s="40"/>
      <c r="I2" s="40"/>
      <c r="J2" s="40"/>
      <c r="K2" s="40"/>
    </row>
    <row r="3" spans="1:11" ht="13.5" customHeight="1">
      <c r="A3" s="13"/>
      <c r="B3" s="13" t="s">
        <v>208</v>
      </c>
      <c r="C3" s="13">
        <v>88565544</v>
      </c>
      <c r="D3" s="13"/>
      <c r="E3" s="35">
        <v>148.65</v>
      </c>
      <c r="G3" s="13"/>
      <c r="H3" s="13" t="s">
        <v>208</v>
      </c>
      <c r="K3" s="35">
        <v>192.61</v>
      </c>
    </row>
    <row r="4" spans="1:11" ht="13.5" customHeight="1">
      <c r="A4" s="13"/>
      <c r="B4" s="33" t="s">
        <v>209</v>
      </c>
      <c r="C4" s="33">
        <v>2224158</v>
      </c>
      <c r="D4" s="33"/>
      <c r="E4" s="36">
        <v>148.65</v>
      </c>
      <c r="G4" s="13"/>
      <c r="H4" s="33" t="s">
        <v>209</v>
      </c>
      <c r="K4" s="35">
        <v>192.61</v>
      </c>
    </row>
    <row r="5" spans="1:11" ht="13.5" customHeight="1">
      <c r="A5" s="13"/>
      <c r="B5" s="13" t="s">
        <v>210</v>
      </c>
      <c r="C5" s="13">
        <v>585447148</v>
      </c>
      <c r="D5" s="13"/>
      <c r="E5" s="35">
        <v>148.65</v>
      </c>
      <c r="G5" s="13"/>
      <c r="H5" s="13" t="s">
        <v>210</v>
      </c>
      <c r="K5" s="35">
        <v>192.61</v>
      </c>
    </row>
    <row r="6" spans="1:11" ht="13.5" customHeight="1">
      <c r="A6" s="13"/>
      <c r="B6" s="13" t="s">
        <v>211</v>
      </c>
      <c r="D6" s="13"/>
      <c r="E6" s="35">
        <v>148.65</v>
      </c>
      <c r="G6" s="13"/>
      <c r="H6" s="13" t="s">
        <v>211</v>
      </c>
      <c r="K6" s="35">
        <v>192.61</v>
      </c>
    </row>
    <row r="7" spans="1:11" ht="13.5" customHeight="1">
      <c r="A7" s="13"/>
      <c r="B7" s="13" t="s">
        <v>212</v>
      </c>
      <c r="D7" s="13"/>
      <c r="E7" s="35">
        <v>148.65</v>
      </c>
      <c r="H7" s="13" t="s">
        <v>216</v>
      </c>
      <c r="J7" s="40"/>
      <c r="K7" s="40">
        <v>192.61</v>
      </c>
    </row>
    <row r="8" spans="1:11" ht="13.5" customHeight="1">
      <c r="A8" s="13"/>
      <c r="B8" s="13" t="s">
        <v>213</v>
      </c>
      <c r="D8" s="13"/>
      <c r="E8" s="35">
        <v>148.65</v>
      </c>
      <c r="H8" s="13" t="s">
        <v>217</v>
      </c>
      <c r="J8" s="40"/>
      <c r="K8" s="40">
        <v>192.61</v>
      </c>
    </row>
    <row r="9" spans="1:11" ht="13.5" customHeight="1">
      <c r="B9" s="13" t="s">
        <v>218</v>
      </c>
      <c r="D9" s="40"/>
      <c r="E9" s="40">
        <v>148.65</v>
      </c>
      <c r="J9" s="40" t="s">
        <v>48</v>
      </c>
      <c r="K9" s="40">
        <v>1155.6600000000001</v>
      </c>
    </row>
    <row r="10" spans="1:11" ht="13.5" customHeight="1">
      <c r="B10" s="13" t="s">
        <v>219</v>
      </c>
      <c r="D10" s="40"/>
      <c r="E10" s="40">
        <v>148.65</v>
      </c>
      <c r="J10" s="40" t="s">
        <v>108</v>
      </c>
      <c r="K10" s="40">
        <v>381</v>
      </c>
    </row>
    <row r="11" spans="1:11" ht="13.5" customHeight="1">
      <c r="D11" s="40" t="s">
        <v>48</v>
      </c>
      <c r="E11" s="40">
        <v>1189.2</v>
      </c>
      <c r="I11" s="13"/>
      <c r="J11" s="40" t="s">
        <v>24</v>
      </c>
      <c r="K11" s="40">
        <v>774.66</v>
      </c>
    </row>
    <row r="12" spans="1:11" ht="13.5" customHeight="1">
      <c r="D12" s="40" t="s">
        <v>122</v>
      </c>
      <c r="E12" s="40">
        <v>392</v>
      </c>
      <c r="I12" s="13"/>
    </row>
    <row r="13" spans="1:11" ht="13.5" customHeight="1">
      <c r="D13" s="40" t="s">
        <v>24</v>
      </c>
      <c r="E13" s="40">
        <v>797.2</v>
      </c>
      <c r="I13" s="13"/>
    </row>
    <row r="14" spans="1:11" ht="13.5" customHeight="1">
      <c r="I14" s="13"/>
    </row>
    <row r="15" spans="1:11" ht="13.5" customHeight="1">
      <c r="I15" s="13"/>
    </row>
    <row r="16" spans="1:11" ht="13.5" customHeight="1">
      <c r="D16" s="13"/>
    </row>
    <row r="17" ht="13.5" customHeight="1"/>
  </sheetData>
  <mergeCells count="2">
    <mergeCell ref="A1:E1"/>
    <mergeCell ref="G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G20" sqref="G20"/>
    </sheetView>
  </sheetViews>
  <sheetFormatPr defaultColWidth="10.109375" defaultRowHeight="14.4"/>
  <cols>
    <col min="2" max="2" width="55" style="1" customWidth="1"/>
    <col min="3" max="3" width="13" style="1" customWidth="1"/>
    <col min="8" max="8" width="55" style="1" customWidth="1"/>
    <col min="9" max="9" width="13" style="1" customWidth="1"/>
  </cols>
  <sheetData>
    <row r="1" spans="1:11" ht="17.25" customHeight="1">
      <c r="A1" s="80"/>
      <c r="B1" s="73"/>
      <c r="C1" s="73"/>
      <c r="D1" s="73"/>
      <c r="E1" s="74"/>
      <c r="G1" s="80"/>
      <c r="H1" s="73"/>
      <c r="I1" s="73"/>
      <c r="J1" s="73"/>
      <c r="K1" s="74"/>
    </row>
    <row r="2" spans="1:11" ht="17.25" customHeight="1">
      <c r="A2" s="39"/>
      <c r="B2" s="39"/>
      <c r="C2" s="39"/>
      <c r="D2" s="39"/>
      <c r="E2" s="64"/>
      <c r="G2" s="39"/>
      <c r="H2" s="39"/>
      <c r="I2" s="39"/>
      <c r="J2" s="39"/>
      <c r="K2" s="39"/>
    </row>
    <row r="3" spans="1:11" ht="13.5" customHeight="1">
      <c r="A3" s="35"/>
      <c r="B3" s="35" t="s">
        <v>208</v>
      </c>
      <c r="C3" s="35">
        <v>88565544</v>
      </c>
      <c r="D3" s="35"/>
      <c r="E3" s="65"/>
      <c r="G3" s="35"/>
      <c r="H3" s="35" t="s">
        <v>208</v>
      </c>
      <c r="I3" s="35"/>
      <c r="J3" s="35"/>
      <c r="K3" s="65"/>
    </row>
    <row r="4" spans="1:11" ht="13.5" customHeight="1">
      <c r="A4" s="35"/>
      <c r="B4" s="36" t="s">
        <v>209</v>
      </c>
      <c r="C4" s="36">
        <v>2224158</v>
      </c>
      <c r="D4" s="35"/>
      <c r="E4" s="65"/>
      <c r="G4" s="35"/>
      <c r="H4" s="36" t="s">
        <v>209</v>
      </c>
      <c r="I4" s="35"/>
      <c r="J4" s="35"/>
      <c r="K4" s="65"/>
    </row>
    <row r="5" spans="1:11" ht="13.5" customHeight="1">
      <c r="A5" s="35"/>
      <c r="B5" s="35" t="s">
        <v>210</v>
      </c>
      <c r="C5" s="35">
        <v>585447148</v>
      </c>
      <c r="D5" s="35"/>
      <c r="E5" s="65"/>
      <c r="G5" s="35"/>
      <c r="H5" s="35" t="s">
        <v>210</v>
      </c>
      <c r="I5" s="35"/>
      <c r="J5" s="35"/>
      <c r="K5" s="65"/>
    </row>
    <row r="6" spans="1:11" ht="13.5" customHeight="1">
      <c r="A6" s="35"/>
      <c r="B6" s="35" t="s">
        <v>211</v>
      </c>
      <c r="C6" s="35"/>
      <c r="D6" s="35"/>
      <c r="E6" s="65"/>
      <c r="G6" s="35"/>
      <c r="H6" s="35" t="s">
        <v>211</v>
      </c>
      <c r="I6" s="35"/>
      <c r="J6" s="35"/>
      <c r="K6" s="65"/>
    </row>
    <row r="7" spans="1:11" ht="13.5" customHeight="1">
      <c r="A7" s="35"/>
      <c r="B7" s="35" t="s">
        <v>212</v>
      </c>
      <c r="C7" s="35"/>
      <c r="D7" s="35"/>
      <c r="E7" s="65"/>
      <c r="G7" s="35"/>
      <c r="H7" s="35" t="s">
        <v>216</v>
      </c>
      <c r="I7" s="35"/>
      <c r="J7" s="35"/>
      <c r="K7" s="65"/>
    </row>
    <row r="8" spans="1:11" ht="13.5" customHeight="1">
      <c r="A8" s="35"/>
      <c r="B8" s="35" t="s">
        <v>213</v>
      </c>
      <c r="C8" s="35"/>
      <c r="D8" s="35"/>
      <c r="E8" s="65"/>
      <c r="G8" s="35"/>
      <c r="H8" s="35" t="s">
        <v>217</v>
      </c>
      <c r="I8" s="35"/>
      <c r="J8" s="35"/>
      <c r="K8" s="65"/>
    </row>
    <row r="9" spans="1:11" ht="13.5" customHeight="1">
      <c r="A9" s="35"/>
      <c r="B9" s="35" t="s">
        <v>218</v>
      </c>
      <c r="C9" s="35"/>
      <c r="D9" s="35"/>
      <c r="E9" s="64"/>
      <c r="G9" s="35"/>
      <c r="H9" s="35" t="s">
        <v>220</v>
      </c>
      <c r="I9" s="39" t="s">
        <v>221</v>
      </c>
      <c r="J9" s="39"/>
      <c r="K9" s="64"/>
    </row>
    <row r="10" spans="1:11" ht="13.5" customHeight="1">
      <c r="A10" s="35"/>
      <c r="B10" s="35" t="s">
        <v>219</v>
      </c>
      <c r="C10" s="35"/>
      <c r="D10" s="35"/>
      <c r="E10" s="64"/>
      <c r="I10" s="39"/>
      <c r="J10" s="39"/>
      <c r="K10" s="64"/>
    </row>
    <row r="11" spans="1:11" ht="13.5" customHeight="1">
      <c r="A11" s="35"/>
      <c r="B11" s="35" t="s">
        <v>220</v>
      </c>
      <c r="C11" s="39" t="s">
        <v>221</v>
      </c>
      <c r="D11" s="39"/>
      <c r="E11" s="64"/>
      <c r="I11" s="39"/>
      <c r="J11" s="39"/>
      <c r="K11" s="64"/>
    </row>
    <row r="12" spans="1:11" ht="13.5" customHeight="1">
      <c r="B12" t="s">
        <v>184</v>
      </c>
      <c r="C12" s="39" t="s">
        <v>222</v>
      </c>
      <c r="D12" s="39"/>
      <c r="E12" s="64"/>
      <c r="F12" t="s">
        <v>10</v>
      </c>
      <c r="I12" s="39"/>
      <c r="J12" s="39"/>
      <c r="K12" s="64"/>
    </row>
    <row r="13" spans="1:11" ht="13.5" customHeight="1">
      <c r="C13" s="39"/>
      <c r="D13" s="39"/>
      <c r="E13" s="64"/>
    </row>
    <row r="14" spans="1:11" ht="12.75" customHeight="1">
      <c r="C14" s="39"/>
      <c r="D14" s="39"/>
      <c r="E14" s="64"/>
    </row>
    <row r="15" spans="1:11" ht="12.75" customHeight="1">
      <c r="G15" s="35"/>
      <c r="H15" s="80"/>
      <c r="I15" s="74"/>
      <c r="J15" s="64"/>
      <c r="K15" s="65"/>
    </row>
    <row r="16" spans="1:11" ht="12.75" customHeight="1">
      <c r="G16" s="35"/>
      <c r="H16" s="80"/>
      <c r="I16" s="74"/>
      <c r="J16" s="64"/>
      <c r="K16" s="65"/>
    </row>
    <row r="17" spans="7:11" ht="12.75" customHeight="1">
      <c r="G17" s="35"/>
      <c r="H17" s="80"/>
      <c r="I17" s="74"/>
      <c r="J17" s="64"/>
      <c r="K17" s="65"/>
    </row>
    <row r="18" spans="7:11" ht="12.75" customHeight="1"/>
    <row r="19" spans="7:11" ht="12.75" customHeight="1">
      <c r="G19" s="35"/>
      <c r="H19" s="80"/>
      <c r="I19" s="74"/>
      <c r="J19" s="64"/>
      <c r="K19" s="65"/>
    </row>
    <row r="20" spans="7:11" ht="12.75" customHeight="1">
      <c r="G20" s="35"/>
      <c r="H20" s="80"/>
      <c r="I20" s="74"/>
      <c r="J20" s="64"/>
      <c r="K20" s="65"/>
    </row>
    <row r="21" spans="7:11" ht="12.75" customHeight="1">
      <c r="G21" s="35"/>
      <c r="H21" s="80"/>
      <c r="I21" s="74"/>
      <c r="J21" s="64"/>
      <c r="K21" s="65"/>
    </row>
    <row r="22" spans="7:11" ht="12.75" customHeight="1">
      <c r="I22" s="39"/>
      <c r="J22" s="39"/>
      <c r="K22" s="64"/>
    </row>
    <row r="23" spans="7:11" ht="12.75" customHeight="1">
      <c r="I23" s="39"/>
      <c r="J23" s="39"/>
      <c r="K23" s="64"/>
    </row>
    <row r="24" spans="7:11" ht="13.5" customHeight="1">
      <c r="I24" s="39"/>
      <c r="J24" s="39"/>
      <c r="K24" s="64"/>
    </row>
    <row r="26" spans="7:11" ht="13.5" customHeight="1">
      <c r="H26" s="80"/>
      <c r="I26" s="74"/>
      <c r="J26" s="64"/>
    </row>
    <row r="27" spans="7:11" ht="13.5" customHeight="1">
      <c r="H27" s="80"/>
      <c r="I27" s="74"/>
      <c r="J27" s="64"/>
    </row>
    <row r="28" spans="7:11" ht="13.5" customHeight="1">
      <c r="H28" s="80"/>
      <c r="I28" s="74"/>
      <c r="J28" s="64"/>
    </row>
    <row r="30" spans="7:11" ht="13.5" customHeight="1">
      <c r="H30" s="80"/>
      <c r="I30" s="74"/>
      <c r="J30" s="64"/>
    </row>
    <row r="31" spans="7:11" ht="13.5" customHeight="1">
      <c r="H31" s="80"/>
      <c r="I31" s="74"/>
      <c r="J31" s="64"/>
    </row>
    <row r="32" spans="7:11" ht="13.5" customHeight="1">
      <c r="H32" s="80"/>
      <c r="I32" s="74"/>
      <c r="J32" s="64"/>
    </row>
  </sheetData>
  <mergeCells count="14">
    <mergeCell ref="H32:I32"/>
    <mergeCell ref="H31:I31"/>
    <mergeCell ref="H28:I28"/>
    <mergeCell ref="H30:I30"/>
    <mergeCell ref="H15:I15"/>
    <mergeCell ref="G1:K1"/>
    <mergeCell ref="H27:I27"/>
    <mergeCell ref="A1:E1"/>
    <mergeCell ref="H19:I19"/>
    <mergeCell ref="H26:I26"/>
    <mergeCell ref="H17:I17"/>
    <mergeCell ref="H21:I21"/>
    <mergeCell ref="H20:I20"/>
    <mergeCell ref="H16:I1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B2" sqref="B2"/>
    </sheetView>
  </sheetViews>
  <sheetFormatPr defaultColWidth="8.5546875" defaultRowHeight="14.4"/>
  <cols>
    <col min="1" max="1" width="12" style="1" customWidth="1"/>
    <col min="2" max="2" width="13.44140625" style="1" customWidth="1"/>
    <col min="3" max="3" width="11" style="1" customWidth="1"/>
  </cols>
  <sheetData>
    <row r="1" spans="1:3" ht="15" customHeight="1">
      <c r="A1" t="s">
        <v>223</v>
      </c>
      <c r="B1" t="s">
        <v>224</v>
      </c>
      <c r="C1" t="s">
        <v>225</v>
      </c>
    </row>
    <row r="2" spans="1:3" ht="57.75" customHeight="1">
      <c r="A2" s="66">
        <v>45602</v>
      </c>
      <c r="B2" s="37" t="s">
        <v>226</v>
      </c>
      <c r="C2" s="67" t="s">
        <v>227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B1" zoomScaleNormal="100" workbookViewId="0">
      <selection activeCell="B4" sqref="A4:XFD4"/>
    </sheetView>
  </sheetViews>
  <sheetFormatPr defaultColWidth="8.5546875" defaultRowHeight="14.4"/>
  <cols>
    <col min="1" max="1" width="8" style="1" customWidth="1"/>
    <col min="2" max="2" width="40" style="1" customWidth="1"/>
    <col min="3" max="5" width="12" style="1" customWidth="1"/>
    <col min="6" max="6" width="19.21875" style="1" bestFit="1" customWidth="1"/>
    <col min="7" max="7" width="8" style="1" customWidth="1"/>
    <col min="8" max="8" width="40" style="1" customWidth="1"/>
    <col min="9" max="11" width="12" style="1" customWidth="1"/>
    <col min="12" max="12" width="19.21875" style="1" bestFit="1" customWidth="1"/>
  </cols>
  <sheetData>
    <row r="1" spans="1:12" ht="15" customHeight="1">
      <c r="A1" s="83" t="s">
        <v>228</v>
      </c>
      <c r="B1" s="84"/>
      <c r="C1" s="84"/>
      <c r="D1" s="84"/>
      <c r="E1" s="84"/>
      <c r="F1" s="85"/>
      <c r="G1" s="83" t="s">
        <v>229</v>
      </c>
      <c r="H1" s="84"/>
      <c r="I1" s="84"/>
      <c r="J1" s="84"/>
      <c r="K1" s="84"/>
      <c r="L1" s="85"/>
    </row>
    <row r="2" spans="1:12" ht="15" customHeight="1">
      <c r="A2" s="68" t="s">
        <v>2</v>
      </c>
      <c r="B2" s="68" t="s">
        <v>3</v>
      </c>
      <c r="C2" s="68" t="s">
        <v>4</v>
      </c>
      <c r="D2" s="68" t="s">
        <v>5</v>
      </c>
      <c r="E2" s="68" t="s">
        <v>6</v>
      </c>
      <c r="F2" s="68" t="s">
        <v>230</v>
      </c>
      <c r="G2" s="68" t="s">
        <v>2</v>
      </c>
      <c r="H2" s="68" t="s">
        <v>3</v>
      </c>
      <c r="I2" s="68" t="s">
        <v>4</v>
      </c>
      <c r="J2" s="68" t="s">
        <v>5</v>
      </c>
      <c r="K2" s="68" t="s">
        <v>6</v>
      </c>
      <c r="L2" s="68" t="s">
        <v>230</v>
      </c>
    </row>
    <row r="3" spans="1:12" ht="15" customHeight="1">
      <c r="A3" s="69">
        <v>1</v>
      </c>
      <c r="B3" s="70" t="s">
        <v>231</v>
      </c>
      <c r="C3" s="69" t="s">
        <v>232</v>
      </c>
      <c r="D3" s="69" t="s">
        <v>10</v>
      </c>
      <c r="E3" s="71">
        <v>148.65</v>
      </c>
      <c r="F3" s="69" t="s">
        <v>10</v>
      </c>
      <c r="G3" s="69">
        <v>1</v>
      </c>
      <c r="H3" s="70" t="s">
        <v>231</v>
      </c>
      <c r="I3" s="69" t="s">
        <v>233</v>
      </c>
      <c r="J3" s="69" t="s">
        <v>10</v>
      </c>
      <c r="K3" s="71">
        <v>192.61</v>
      </c>
      <c r="L3" s="69" t="s">
        <v>8</v>
      </c>
    </row>
    <row r="4" spans="1:12" ht="15" customHeight="1">
      <c r="A4" s="69">
        <v>2</v>
      </c>
      <c r="B4" s="70" t="s">
        <v>243</v>
      </c>
      <c r="C4" s="69" t="s">
        <v>235</v>
      </c>
      <c r="D4" s="69" t="s">
        <v>10</v>
      </c>
      <c r="E4" s="71">
        <v>148.65</v>
      </c>
      <c r="F4" s="69" t="s">
        <v>236</v>
      </c>
      <c r="G4" s="69">
        <v>2</v>
      </c>
      <c r="H4" s="70" t="s">
        <v>234</v>
      </c>
      <c r="I4" s="69" t="s">
        <v>235</v>
      </c>
      <c r="J4" s="69" t="s">
        <v>10</v>
      </c>
      <c r="K4" s="71">
        <v>192.61</v>
      </c>
      <c r="L4" s="69" t="s">
        <v>236</v>
      </c>
    </row>
    <row r="5" spans="1:12" ht="15" customHeight="1">
      <c r="A5" s="69">
        <v>3</v>
      </c>
      <c r="B5" s="70" t="s">
        <v>237</v>
      </c>
      <c r="C5" s="69" t="s">
        <v>238</v>
      </c>
      <c r="D5" s="69" t="s">
        <v>10</v>
      </c>
      <c r="E5" s="71">
        <v>148.65</v>
      </c>
      <c r="F5" s="69" t="s">
        <v>239</v>
      </c>
      <c r="G5" s="69">
        <v>3</v>
      </c>
      <c r="H5" s="70" t="s">
        <v>237</v>
      </c>
      <c r="I5" s="69" t="s">
        <v>238</v>
      </c>
      <c r="J5" s="69" t="s">
        <v>10</v>
      </c>
      <c r="K5" s="71">
        <v>192.61</v>
      </c>
      <c r="L5" s="69" t="s">
        <v>239</v>
      </c>
    </row>
    <row r="6" spans="1:12" ht="15" customHeight="1">
      <c r="A6" s="69">
        <v>4</v>
      </c>
      <c r="B6" s="70" t="s">
        <v>240</v>
      </c>
      <c r="C6" s="69" t="s">
        <v>241</v>
      </c>
      <c r="D6" s="69" t="s">
        <v>10</v>
      </c>
      <c r="E6" s="71">
        <v>148.65</v>
      </c>
      <c r="F6" s="69" t="s">
        <v>242</v>
      </c>
      <c r="G6" s="69"/>
      <c r="H6" s="69"/>
      <c r="I6" s="69"/>
      <c r="J6" s="69" t="s">
        <v>48</v>
      </c>
      <c r="K6" s="71">
        <v>577.83000000000004</v>
      </c>
      <c r="L6" s="69"/>
    </row>
    <row r="7" spans="1:12" ht="15" customHeight="1">
      <c r="A7" s="69"/>
      <c r="B7" s="69"/>
      <c r="C7" s="69"/>
      <c r="D7" s="69" t="s">
        <v>48</v>
      </c>
      <c r="E7" s="71">
        <v>594.6</v>
      </c>
      <c r="F7" s="69"/>
      <c r="G7" s="69"/>
      <c r="H7" s="69"/>
      <c r="I7" s="69"/>
      <c r="J7" s="69" t="s">
        <v>108</v>
      </c>
      <c r="K7" s="71">
        <v>190.5</v>
      </c>
      <c r="L7" s="69"/>
    </row>
    <row r="8" spans="1:12" ht="15" customHeight="1">
      <c r="A8" s="69"/>
      <c r="B8" s="69"/>
      <c r="C8" s="69"/>
      <c r="D8" s="69" t="s">
        <v>122</v>
      </c>
      <c r="E8" s="71">
        <v>196</v>
      </c>
      <c r="F8" s="69"/>
      <c r="G8" s="69"/>
      <c r="H8" s="69"/>
      <c r="I8" s="69"/>
      <c r="J8" s="69" t="s">
        <v>24</v>
      </c>
      <c r="K8" s="71">
        <v>387.33</v>
      </c>
      <c r="L8" s="69"/>
    </row>
    <row r="9" spans="1:12" ht="15" customHeight="1">
      <c r="A9" s="69"/>
      <c r="B9" s="69"/>
      <c r="C9" s="69"/>
      <c r="D9" s="69" t="s">
        <v>24</v>
      </c>
      <c r="E9" s="71">
        <v>398.6</v>
      </c>
      <c r="F9" s="69"/>
      <c r="G9" s="69"/>
      <c r="H9" s="69"/>
      <c r="I9" s="69"/>
      <c r="J9" s="69"/>
      <c r="K9" s="71"/>
      <c r="L9" s="69"/>
    </row>
    <row r="10" spans="1:12" ht="15" customHeight="1">
      <c r="A10" s="69"/>
      <c r="B10" s="69"/>
      <c r="C10" s="69"/>
      <c r="D10" s="69"/>
      <c r="E10" s="71"/>
      <c r="F10" s="69"/>
      <c r="G10" s="69"/>
      <c r="H10" s="69"/>
      <c r="I10" s="69"/>
      <c r="J10" s="69"/>
      <c r="K10" s="71"/>
      <c r="L10" s="69"/>
    </row>
    <row r="11" spans="1:12" ht="15" customHeight="1">
      <c r="A11" s="69"/>
      <c r="B11" s="69"/>
      <c r="C11" s="69"/>
      <c r="D11" s="69"/>
      <c r="E11" s="71"/>
      <c r="F11" s="69"/>
      <c r="G11" s="69"/>
      <c r="H11" s="69"/>
      <c r="I11" s="69"/>
      <c r="J11" s="69"/>
      <c r="K11" s="71"/>
      <c r="L11" s="69"/>
    </row>
    <row r="12" spans="1:12" ht="15" customHeight="1">
      <c r="A12" s="69"/>
      <c r="B12" s="69"/>
      <c r="C12" s="69"/>
      <c r="D12" s="69"/>
      <c r="E12" s="71"/>
      <c r="F12" s="69"/>
      <c r="G12" s="69"/>
      <c r="H12" s="69"/>
      <c r="I12" s="69"/>
      <c r="J12" s="69"/>
      <c r="K12" s="71"/>
      <c r="L12" s="69"/>
    </row>
    <row r="13" spans="1:12" ht="15" customHeight="1">
      <c r="A13" s="69"/>
      <c r="B13" s="69"/>
      <c r="C13" s="69"/>
      <c r="D13" s="69"/>
      <c r="E13" s="71"/>
      <c r="F13" s="69"/>
      <c r="G13" s="69"/>
      <c r="H13" s="69"/>
      <c r="I13" s="69"/>
      <c r="J13" s="69"/>
      <c r="K13" s="71"/>
      <c r="L13" s="69"/>
    </row>
    <row r="14" spans="1:12" ht="15" customHeight="1">
      <c r="A14" s="69"/>
      <c r="B14" s="69"/>
      <c r="C14" s="71"/>
      <c r="D14" s="69"/>
      <c r="E14" s="71"/>
      <c r="F14" s="69"/>
      <c r="G14" s="69"/>
      <c r="H14" s="69"/>
      <c r="I14" s="69"/>
      <c r="J14" s="69"/>
      <c r="K14" s="71"/>
      <c r="L14" s="69"/>
    </row>
    <row r="15" spans="1:12" ht="15" customHeight="1">
      <c r="A15" s="69"/>
      <c r="B15" s="69"/>
      <c r="C15" s="71"/>
      <c r="D15" s="69"/>
      <c r="E15" s="71"/>
      <c r="F15" s="69"/>
      <c r="G15" s="69"/>
      <c r="H15" s="69"/>
      <c r="I15" s="71"/>
      <c r="J15" s="69"/>
      <c r="K15" s="71"/>
      <c r="L15" s="69"/>
    </row>
    <row r="16" spans="1:12" ht="15" customHeight="1">
      <c r="A16" s="69"/>
      <c r="B16" s="69"/>
      <c r="C16" s="71"/>
      <c r="D16" s="69"/>
      <c r="E16" s="71"/>
      <c r="F16" s="69"/>
      <c r="G16" s="69"/>
      <c r="H16" s="69"/>
      <c r="I16" s="71"/>
      <c r="J16" s="69"/>
      <c r="K16" s="71"/>
      <c r="L16" s="69"/>
    </row>
    <row r="17" spans="1:12" ht="15" customHeight="1">
      <c r="A17" s="69"/>
      <c r="B17" s="69"/>
      <c r="C17" s="69"/>
      <c r="D17" s="69"/>
      <c r="E17" s="71"/>
      <c r="F17" s="69"/>
      <c r="G17" s="69"/>
      <c r="H17" s="69"/>
      <c r="I17" s="71"/>
      <c r="J17" s="69"/>
      <c r="K17" s="71"/>
      <c r="L17" s="69"/>
    </row>
    <row r="18" spans="1:12" ht="15" customHeight="1">
      <c r="A18" s="69"/>
      <c r="B18" s="69"/>
      <c r="C18" s="69"/>
      <c r="D18" s="69"/>
      <c r="E18" s="71"/>
      <c r="F18" s="69"/>
      <c r="G18" s="69"/>
      <c r="H18" s="69"/>
      <c r="I18" s="69"/>
      <c r="J18" s="69"/>
      <c r="K18" s="71"/>
      <c r="L18" s="69"/>
    </row>
    <row r="19" spans="1:12" ht="15" customHeight="1">
      <c r="A19" s="69"/>
      <c r="B19" s="69"/>
      <c r="C19" s="71"/>
      <c r="D19" s="69"/>
      <c r="E19" s="71"/>
      <c r="F19" s="69"/>
      <c r="G19" s="69"/>
      <c r="H19" s="69"/>
      <c r="I19" s="71"/>
      <c r="J19" s="69"/>
      <c r="K19" s="71"/>
      <c r="L19" s="69"/>
    </row>
    <row r="20" spans="1:12" ht="15" customHeight="1">
      <c r="A20" s="69"/>
      <c r="B20" s="69"/>
      <c r="C20" s="71"/>
      <c r="D20" s="69"/>
      <c r="E20" s="71"/>
      <c r="F20" s="69"/>
      <c r="G20" s="69"/>
      <c r="H20" s="69"/>
      <c r="I20" s="71"/>
      <c r="J20" s="69"/>
      <c r="K20" s="71"/>
      <c r="L20" s="69"/>
    </row>
    <row r="21" spans="1:12" ht="15" customHeight="1">
      <c r="A21" s="69"/>
      <c r="B21" s="69"/>
      <c r="C21" s="71"/>
      <c r="D21" s="69"/>
      <c r="E21" s="71"/>
      <c r="F21" s="69"/>
      <c r="G21" s="69"/>
      <c r="H21" s="69"/>
      <c r="I21" s="71"/>
      <c r="J21" s="69"/>
      <c r="K21" s="71"/>
      <c r="L21" s="69"/>
    </row>
    <row r="22" spans="1:12" ht="15" customHeight="1">
      <c r="A22" s="69"/>
      <c r="B22" s="69"/>
      <c r="C22" s="69"/>
      <c r="D22" s="69"/>
      <c r="E22" s="71"/>
      <c r="F22" s="69"/>
      <c r="G22" s="69"/>
      <c r="H22" s="69"/>
      <c r="I22" s="69"/>
      <c r="J22" s="69"/>
      <c r="K22" s="71"/>
      <c r="L22" s="69"/>
    </row>
    <row r="23" spans="1:12" ht="15" customHeight="1">
      <c r="A23" s="69"/>
      <c r="B23" s="69"/>
      <c r="C23" s="69"/>
      <c r="D23" s="69"/>
      <c r="E23" s="71"/>
      <c r="F23" s="69"/>
      <c r="G23" s="69"/>
      <c r="H23" s="69"/>
      <c r="I23" s="71"/>
      <c r="J23" s="69"/>
      <c r="K23" s="71"/>
      <c r="L23" s="69"/>
    </row>
    <row r="24" spans="1:12" ht="15" customHeight="1">
      <c r="A24" s="69"/>
      <c r="B24" s="69"/>
      <c r="C24" s="69"/>
      <c r="D24" s="69"/>
      <c r="E24" s="71"/>
      <c r="F24" s="69"/>
      <c r="G24" s="69"/>
      <c r="H24" s="69"/>
      <c r="I24" s="71"/>
      <c r="J24" s="69"/>
      <c r="K24" s="71"/>
      <c r="L24" s="69"/>
    </row>
    <row r="25" spans="1:12" ht="15" customHeight="1">
      <c r="A25" s="69"/>
      <c r="B25" s="69"/>
      <c r="C25" s="71"/>
      <c r="D25" s="69"/>
      <c r="E25" s="71"/>
      <c r="F25" s="69"/>
      <c r="G25" s="69"/>
      <c r="H25" s="69"/>
      <c r="I25" s="71"/>
      <c r="J25" s="69"/>
      <c r="K25" s="71"/>
      <c r="L25" s="69"/>
    </row>
    <row r="26" spans="1:12" ht="15" customHeight="1">
      <c r="A26" s="69"/>
      <c r="B26" s="69"/>
      <c r="C26" s="71"/>
      <c r="D26" s="69"/>
      <c r="E26" s="69"/>
      <c r="F26" s="69"/>
      <c r="G26" s="69"/>
      <c r="H26" s="69"/>
      <c r="I26" s="71"/>
      <c r="J26" s="69"/>
      <c r="K26" s="71"/>
      <c r="L26" s="69"/>
    </row>
    <row r="27" spans="1:12" ht="15" customHeight="1">
      <c r="A27" s="69"/>
      <c r="B27" s="69"/>
      <c r="C27" s="71"/>
      <c r="D27" s="69"/>
      <c r="E27" s="69"/>
      <c r="F27" s="69"/>
      <c r="G27" s="69"/>
      <c r="H27" s="69"/>
      <c r="I27" s="71"/>
      <c r="J27" s="69"/>
      <c r="K27" s="71"/>
      <c r="L27" s="69"/>
    </row>
    <row r="28" spans="1:12" ht="15" customHeight="1">
      <c r="A28" s="69"/>
      <c r="B28" s="69"/>
      <c r="C28" s="71"/>
      <c r="D28" s="69"/>
      <c r="E28" s="69"/>
      <c r="F28" s="69"/>
      <c r="G28" s="69"/>
      <c r="H28" s="69"/>
      <c r="I28" s="69"/>
      <c r="J28" s="69"/>
      <c r="K28" s="71"/>
      <c r="L28" s="69"/>
    </row>
    <row r="29" spans="1:12" ht="15" customHeight="1">
      <c r="A29" s="69"/>
      <c r="B29" s="69"/>
      <c r="C29" s="71"/>
      <c r="D29" s="69"/>
      <c r="E29" s="69"/>
      <c r="F29" s="69"/>
      <c r="G29" s="69"/>
      <c r="H29" s="69"/>
      <c r="I29" s="71"/>
      <c r="J29" s="69"/>
      <c r="K29" s="71"/>
      <c r="L29" s="69"/>
    </row>
    <row r="30" spans="1:12" ht="15" customHeight="1">
      <c r="A30" s="69"/>
      <c r="B30" s="69"/>
      <c r="C30" s="71"/>
      <c r="D30" s="69"/>
      <c r="E30" s="69"/>
      <c r="F30" s="69"/>
      <c r="G30" s="69"/>
      <c r="H30" s="69"/>
      <c r="I30" s="71"/>
      <c r="J30" s="69"/>
      <c r="K30" s="71"/>
      <c r="L30" s="69"/>
    </row>
    <row r="31" spans="1:12" ht="15" customHeight="1">
      <c r="A31" s="69"/>
      <c r="B31" s="69"/>
      <c r="C31" s="69"/>
      <c r="D31" s="69"/>
      <c r="E31" s="69"/>
      <c r="F31" s="69"/>
      <c r="G31" s="69"/>
      <c r="H31" s="69"/>
      <c r="I31" s="71"/>
      <c r="J31" s="69"/>
      <c r="K31" s="71"/>
      <c r="L31" s="69"/>
    </row>
    <row r="32" spans="1:12" ht="1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1"/>
      <c r="L32" s="69"/>
    </row>
    <row r="33" spans="1:12" ht="15" customHeight="1">
      <c r="A33" s="69"/>
      <c r="B33" s="69"/>
      <c r="C33" s="69"/>
      <c r="D33" s="69"/>
      <c r="E33" s="69"/>
      <c r="F33" s="69"/>
      <c r="G33" s="69"/>
      <c r="H33" s="69"/>
      <c r="I33" s="71"/>
      <c r="J33" s="69"/>
      <c r="K33" s="71"/>
      <c r="L33" s="69"/>
    </row>
    <row r="34" spans="1:12" ht="15" customHeight="1">
      <c r="A34" s="69"/>
      <c r="B34" s="69"/>
      <c r="C34" s="69"/>
      <c r="D34" s="69"/>
      <c r="E34" s="69"/>
      <c r="F34" s="69"/>
      <c r="G34" s="69"/>
      <c r="H34" s="69"/>
      <c r="I34" s="71"/>
      <c r="J34" s="69"/>
      <c r="K34" s="71"/>
      <c r="L34" s="69"/>
    </row>
    <row r="35" spans="1:12" ht="15" customHeight="1">
      <c r="A35" s="69"/>
      <c r="B35" s="69"/>
      <c r="C35" s="69"/>
      <c r="D35" s="69"/>
      <c r="E35" s="69"/>
      <c r="F35" s="69"/>
      <c r="G35" s="69"/>
      <c r="H35" s="69"/>
      <c r="I35" s="71"/>
      <c r="J35" s="69"/>
      <c r="K35" s="71"/>
      <c r="L35" s="69"/>
    </row>
    <row r="36" spans="1:12" ht="1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ht="1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spans="1:12" ht="15" customHeight="1">
      <c r="A38" s="69"/>
      <c r="B38" s="69"/>
      <c r="C38" s="69"/>
      <c r="D38" s="69"/>
      <c r="E38" s="71"/>
      <c r="F38" s="69"/>
      <c r="G38" s="69"/>
      <c r="H38" s="69"/>
      <c r="I38" s="69"/>
      <c r="J38" s="69"/>
      <c r="K38" s="69"/>
      <c r="L38" s="69"/>
    </row>
    <row r="39" spans="1:12" ht="15" customHeight="1">
      <c r="A39" s="69"/>
      <c r="B39" s="69"/>
      <c r="C39" s="69"/>
      <c r="D39" s="69"/>
      <c r="E39" s="71"/>
      <c r="F39" s="69"/>
      <c r="G39" s="69"/>
      <c r="H39" s="69"/>
      <c r="I39" s="69"/>
      <c r="J39" s="69"/>
      <c r="K39" s="69"/>
      <c r="L39" s="69"/>
    </row>
    <row r="40" spans="1:12" ht="15" customHeight="1">
      <c r="A40" s="69"/>
      <c r="B40" s="69"/>
      <c r="C40" s="69"/>
      <c r="D40" s="69"/>
      <c r="E40" s="71"/>
      <c r="F40" s="69"/>
      <c r="G40" s="69"/>
      <c r="H40" s="69"/>
      <c r="I40" s="69"/>
      <c r="J40" s="69"/>
      <c r="K40" s="69"/>
      <c r="L40" s="69"/>
    </row>
    <row r="41" spans="1:12" ht="1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</row>
    <row r="42" spans="1:12" ht="15" customHeight="1">
      <c r="A42" s="69"/>
      <c r="B42" s="69"/>
      <c r="C42" s="69"/>
      <c r="D42" s="69"/>
      <c r="E42" s="71"/>
      <c r="F42" s="69"/>
      <c r="G42" s="69"/>
      <c r="H42" s="69"/>
      <c r="I42" s="69"/>
      <c r="J42" s="69"/>
      <c r="K42" s="69"/>
      <c r="L42" s="69"/>
    </row>
    <row r="43" spans="1:12" ht="15" customHeight="1">
      <c r="A43" s="69"/>
      <c r="B43" s="69"/>
      <c r="C43" s="69"/>
      <c r="D43" s="69"/>
      <c r="E43" s="71"/>
      <c r="F43" s="69"/>
      <c r="G43" s="69"/>
      <c r="H43" s="69"/>
      <c r="I43" s="69"/>
      <c r="J43" s="69"/>
      <c r="K43" s="69"/>
      <c r="L43" s="69"/>
    </row>
    <row r="44" spans="1:12" ht="15" customHeight="1">
      <c r="A44" s="69"/>
      <c r="B44" s="69"/>
      <c r="C44" s="69"/>
      <c r="D44" s="69"/>
      <c r="E44" s="71"/>
      <c r="F44" s="69"/>
      <c r="G44" s="69"/>
      <c r="H44" s="69"/>
      <c r="I44" s="69"/>
      <c r="J44" s="69"/>
      <c r="K44" s="69"/>
      <c r="L44" s="69"/>
    </row>
    <row r="45" spans="1:12" ht="1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spans="1:12" ht="1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spans="1:12" ht="1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spans="1:12" ht="1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</row>
    <row r="49" spans="1:12" ht="1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</row>
    <row r="50" spans="1:12" ht="1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</row>
    <row r="51" spans="1:12" ht="1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</row>
    <row r="52" spans="1:12" ht="1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</row>
  </sheetData>
  <mergeCells count="2">
    <mergeCell ref="G1:L1"/>
    <mergeCell ref="A1:F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activeCell="C21" sqref="C21"/>
    </sheetView>
  </sheetViews>
  <sheetFormatPr defaultColWidth="8.5546875" defaultRowHeight="14.4"/>
  <cols>
    <col min="2" max="2" width="32.6640625" style="1" customWidth="1"/>
    <col min="3" max="3" width="16.6640625" style="1" customWidth="1"/>
    <col min="5" max="5" width="19.21875" style="1" customWidth="1"/>
    <col min="10" max="10" width="15.88671875" style="1" customWidth="1"/>
    <col min="11" max="11" width="16.5546875" style="1" customWidth="1"/>
  </cols>
  <sheetData>
    <row r="1" spans="1:11" ht="15" customHeight="1">
      <c r="A1" s="72" t="s">
        <v>60</v>
      </c>
      <c r="B1" s="73"/>
      <c r="C1" s="73"/>
      <c r="D1" s="73"/>
      <c r="E1" s="74"/>
      <c r="G1" s="72" t="s">
        <v>61</v>
      </c>
      <c r="H1" s="73"/>
      <c r="I1" s="73"/>
      <c r="J1" s="73"/>
      <c r="K1" s="74"/>
    </row>
    <row r="2" spans="1:11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1" ht="15" customHeight="1">
      <c r="A3" s="8"/>
      <c r="B3" s="9"/>
      <c r="D3" s="11" t="s">
        <v>48</v>
      </c>
      <c r="E3" s="43">
        <f>0</f>
        <v>0</v>
      </c>
      <c r="I3" s="6"/>
      <c r="J3" s="7" t="s">
        <v>24</v>
      </c>
      <c r="K3" s="44">
        <f>0</f>
        <v>0</v>
      </c>
    </row>
    <row r="4" spans="1:11" ht="15" customHeight="1">
      <c r="A4" s="8"/>
      <c r="D4" s="12" t="s">
        <v>50</v>
      </c>
      <c r="E4" s="53">
        <f>49*0</f>
        <v>0</v>
      </c>
      <c r="G4" s="8"/>
      <c r="H4" s="6"/>
      <c r="I4" s="6"/>
      <c r="J4" s="9"/>
      <c r="K4" s="45"/>
    </row>
    <row r="5" spans="1:11" ht="15" customHeight="1">
      <c r="A5" s="8"/>
      <c r="D5" s="12" t="s">
        <v>53</v>
      </c>
      <c r="E5" s="53">
        <f>0</f>
        <v>0</v>
      </c>
      <c r="H5" s="10"/>
    </row>
    <row r="6" spans="1:11" ht="15" customHeight="1">
      <c r="I6" s="76" t="s">
        <v>62</v>
      </c>
      <c r="J6" s="74"/>
      <c r="K6" s="46">
        <v>2527.0500000000002</v>
      </c>
    </row>
    <row r="7" spans="1:11" ht="15" customHeight="1">
      <c r="I7" s="76" t="s">
        <v>63</v>
      </c>
      <c r="J7" s="74"/>
      <c r="K7" s="47">
        <v>1540.88</v>
      </c>
    </row>
    <row r="8" spans="1:11" ht="15" customHeight="1">
      <c r="I8" s="78" t="s">
        <v>53</v>
      </c>
      <c r="J8" s="74"/>
      <c r="K8" s="48">
        <v>2378.4</v>
      </c>
    </row>
    <row r="9" spans="1:11" ht="15" customHeight="1">
      <c r="I9" s="76" t="s">
        <v>64</v>
      </c>
      <c r="J9" s="74"/>
      <c r="K9" s="49">
        <v>508</v>
      </c>
    </row>
    <row r="10" spans="1:11" ht="15" customHeight="1">
      <c r="I10" s="76" t="s">
        <v>65</v>
      </c>
      <c r="J10" s="74"/>
      <c r="K10" s="50">
        <v>833</v>
      </c>
    </row>
    <row r="11" spans="1:11" ht="15" customHeight="1">
      <c r="I11" s="76" t="s">
        <v>66</v>
      </c>
      <c r="J11" s="74"/>
      <c r="K11" s="50">
        <v>30</v>
      </c>
    </row>
    <row r="12" spans="1:11" ht="15" customHeight="1">
      <c r="I12" s="76" t="s">
        <v>67</v>
      </c>
      <c r="J12" s="74"/>
      <c r="K12" s="51">
        <f>K8-K10-K9</f>
        <v>1037.4000000000001</v>
      </c>
    </row>
    <row r="13" spans="1:11" ht="15" customHeight="1">
      <c r="G13" s="54"/>
      <c r="I13" s="77" t="s">
        <v>68</v>
      </c>
      <c r="J13" s="74"/>
      <c r="K13" s="52">
        <f>0</f>
        <v>0</v>
      </c>
    </row>
    <row r="14" spans="1:11" ht="15" customHeight="1">
      <c r="I14" s="77" t="s">
        <v>69</v>
      </c>
      <c r="J14" s="74"/>
      <c r="K14" s="52">
        <f>0</f>
        <v>0</v>
      </c>
    </row>
    <row r="15" spans="1:11" ht="15" customHeight="1">
      <c r="I15" s="79" t="s">
        <v>70</v>
      </c>
      <c r="J15" s="74"/>
      <c r="K15" s="55">
        <f>0</f>
        <v>0</v>
      </c>
    </row>
    <row r="16" spans="1:11" ht="15" customHeight="1">
      <c r="K16" s="9"/>
    </row>
    <row r="17" ht="15" customHeight="1"/>
    <row r="18" ht="15" customHeight="1"/>
    <row r="19" ht="15" customHeight="1"/>
  </sheetData>
  <mergeCells count="12"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  <mergeCell ref="I12:J12"/>
    <mergeCell ref="I6:J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activeCell="B20" sqref="B20"/>
    </sheetView>
  </sheetViews>
  <sheetFormatPr defaultColWidth="8.5546875" defaultRowHeight="14.4"/>
  <cols>
    <col min="2" max="2" width="41.5546875" style="1" customWidth="1"/>
    <col min="3" max="3" width="18" style="1" customWidth="1"/>
    <col min="5" max="5" width="10.44140625" style="1" customWidth="1"/>
    <col min="8" max="8" width="38.6640625" style="1" customWidth="1"/>
    <col min="10" max="10" width="12.5546875" style="1" customWidth="1"/>
    <col min="11" max="11" width="17.44140625" style="1" customWidth="1"/>
  </cols>
  <sheetData>
    <row r="1" spans="1:11" ht="15" customHeight="1">
      <c r="A1" s="72" t="s">
        <v>71</v>
      </c>
      <c r="B1" s="73"/>
      <c r="C1" s="73"/>
      <c r="D1" s="73"/>
      <c r="E1" s="74"/>
      <c r="G1" s="72" t="s">
        <v>72</v>
      </c>
      <c r="H1" s="73"/>
      <c r="I1" s="73"/>
      <c r="J1" s="73"/>
      <c r="K1" s="74"/>
    </row>
    <row r="2" spans="1:11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1" ht="15" customHeight="1">
      <c r="A3" s="2">
        <v>1</v>
      </c>
      <c r="B3" s="2" t="s">
        <v>73</v>
      </c>
      <c r="C3" s="38">
        <v>513398716</v>
      </c>
      <c r="D3" s="38"/>
      <c r="E3" s="42">
        <v>148.65</v>
      </c>
      <c r="F3" t="s">
        <v>10</v>
      </c>
      <c r="I3" s="6"/>
      <c r="J3" s="7" t="s">
        <v>24</v>
      </c>
      <c r="K3" s="44">
        <f>0</f>
        <v>0</v>
      </c>
    </row>
    <row r="4" spans="1:11" ht="15" customHeight="1">
      <c r="A4" s="2">
        <v>2</v>
      </c>
      <c r="B4" s="2" t="s">
        <v>74</v>
      </c>
      <c r="C4" s="38">
        <v>513788000</v>
      </c>
      <c r="D4" s="38"/>
      <c r="E4" s="42">
        <v>148.65</v>
      </c>
      <c r="F4" t="s">
        <v>8</v>
      </c>
      <c r="G4" s="8"/>
      <c r="H4" s="6"/>
      <c r="I4" s="6"/>
      <c r="J4" s="9"/>
      <c r="K4" s="45"/>
    </row>
    <row r="5" spans="1:11" ht="15" customHeight="1">
      <c r="A5" s="2">
        <v>3</v>
      </c>
      <c r="B5" s="5" t="s">
        <v>75</v>
      </c>
      <c r="C5" s="38">
        <v>513760280</v>
      </c>
      <c r="D5" s="38"/>
      <c r="E5" s="42">
        <v>148.65</v>
      </c>
      <c r="F5" t="s">
        <v>10</v>
      </c>
      <c r="H5" s="10"/>
    </row>
    <row r="6" spans="1:11" ht="15" customHeight="1">
      <c r="A6" s="2">
        <v>4</v>
      </c>
      <c r="B6" s="2" t="s">
        <v>76</v>
      </c>
      <c r="C6" s="38">
        <v>513449033</v>
      </c>
      <c r="D6" s="38"/>
      <c r="E6" s="42">
        <v>148.65</v>
      </c>
      <c r="F6" t="s">
        <v>8</v>
      </c>
      <c r="I6" s="76" t="s">
        <v>62</v>
      </c>
      <c r="J6" s="74"/>
      <c r="K6" s="46">
        <v>1783.8</v>
      </c>
    </row>
    <row r="7" spans="1:11" ht="15" customHeight="1">
      <c r="A7" s="2">
        <v>5</v>
      </c>
      <c r="B7" s="2" t="s">
        <v>77</v>
      </c>
      <c r="C7" s="38">
        <v>513782710</v>
      </c>
      <c r="D7" s="38"/>
      <c r="E7" s="42">
        <v>148.65</v>
      </c>
      <c r="F7" t="s">
        <v>45</v>
      </c>
      <c r="I7" s="76" t="s">
        <v>63</v>
      </c>
      <c r="J7" s="74"/>
      <c r="K7" s="47">
        <f>0</f>
        <v>0</v>
      </c>
    </row>
    <row r="8" spans="1:11" ht="15" customHeight="1">
      <c r="A8" s="2">
        <v>6</v>
      </c>
      <c r="B8" s="2" t="s">
        <v>78</v>
      </c>
      <c r="C8" s="38">
        <v>513770763</v>
      </c>
      <c r="D8" s="38"/>
      <c r="E8" s="42">
        <v>148.65</v>
      </c>
      <c r="F8" t="s">
        <v>10</v>
      </c>
      <c r="I8" s="78" t="s">
        <v>53</v>
      </c>
      <c r="J8" s="74"/>
      <c r="K8" s="48">
        <f>K6</f>
        <v>1783.8</v>
      </c>
    </row>
    <row r="9" spans="1:11" ht="15" customHeight="1">
      <c r="A9" s="2">
        <v>7</v>
      </c>
      <c r="B9" s="2" t="s">
        <v>79</v>
      </c>
      <c r="C9" s="38">
        <v>513785096</v>
      </c>
      <c r="D9" s="38"/>
      <c r="E9" s="42">
        <v>148.65</v>
      </c>
      <c r="F9" t="s">
        <v>10</v>
      </c>
      <c r="I9" s="76" t="s">
        <v>64</v>
      </c>
      <c r="J9" s="74"/>
      <c r="K9" s="49">
        <v>0</v>
      </c>
    </row>
    <row r="10" spans="1:11" ht="15" customHeight="1">
      <c r="A10" s="2">
        <v>8</v>
      </c>
      <c r="B10" s="2" t="s">
        <v>80</v>
      </c>
      <c r="C10" s="38">
        <v>513788557</v>
      </c>
      <c r="D10" s="4"/>
      <c r="E10" s="43">
        <v>148.65</v>
      </c>
      <c r="F10" t="s">
        <v>8</v>
      </c>
      <c r="I10" s="76" t="s">
        <v>65</v>
      </c>
      <c r="J10" s="74"/>
      <c r="K10" s="50">
        <v>588</v>
      </c>
    </row>
    <row r="11" spans="1:11" ht="15" customHeight="1">
      <c r="A11" s="2">
        <v>9</v>
      </c>
      <c r="B11" s="5" t="s">
        <v>81</v>
      </c>
      <c r="C11" s="38">
        <v>513778979</v>
      </c>
      <c r="D11" s="4"/>
      <c r="E11" s="43">
        <v>148.65</v>
      </c>
      <c r="F11" t="s">
        <v>45</v>
      </c>
      <c r="I11" s="76" t="s">
        <v>67</v>
      </c>
      <c r="J11" s="74"/>
      <c r="K11" s="51">
        <f>K8-K10-K9</f>
        <v>1195.8</v>
      </c>
    </row>
    <row r="12" spans="1:11" ht="15" customHeight="1">
      <c r="A12" s="2">
        <v>10</v>
      </c>
      <c r="B12" s="2" t="s">
        <v>82</v>
      </c>
      <c r="C12" s="38">
        <v>513753690</v>
      </c>
      <c r="D12" s="38"/>
      <c r="E12" s="43">
        <v>148.65</v>
      </c>
      <c r="F12" t="s">
        <v>8</v>
      </c>
      <c r="I12" s="77" t="s">
        <v>68</v>
      </c>
      <c r="J12" s="74"/>
      <c r="K12" s="52">
        <f>E3+E4+E5+E6+E8+E9+E10+E12+E14+E13</f>
        <v>1486.5000000000002</v>
      </c>
    </row>
    <row r="13" spans="1:11" ht="15" customHeight="1">
      <c r="A13" s="2">
        <v>11</v>
      </c>
      <c r="B13" s="2" t="s">
        <v>83</v>
      </c>
      <c r="C13" s="38">
        <v>513547983</v>
      </c>
      <c r="D13" s="4"/>
      <c r="E13" s="43">
        <v>148.65</v>
      </c>
      <c r="F13" t="s">
        <v>10</v>
      </c>
      <c r="G13" s="54"/>
      <c r="I13" s="77" t="s">
        <v>69</v>
      </c>
      <c r="J13" s="74"/>
      <c r="K13" s="52">
        <f>0</f>
        <v>0</v>
      </c>
    </row>
    <row r="14" spans="1:11" ht="15" customHeight="1">
      <c r="A14" s="2">
        <v>12</v>
      </c>
      <c r="B14" s="2" t="s">
        <v>84</v>
      </c>
      <c r="C14" s="38">
        <v>513780077</v>
      </c>
      <c r="D14" s="4"/>
      <c r="E14" s="43">
        <v>148.65</v>
      </c>
      <c r="F14" t="s">
        <v>8</v>
      </c>
      <c r="I14" s="79" t="s">
        <v>70</v>
      </c>
      <c r="J14" s="74"/>
      <c r="K14" s="55">
        <f>E7+E11</f>
        <v>297.3</v>
      </c>
    </row>
    <row r="15" spans="1:11" ht="15" customHeight="1">
      <c r="A15" s="8"/>
      <c r="B15" s="9"/>
      <c r="D15" s="11" t="s">
        <v>48</v>
      </c>
      <c r="E15" s="43">
        <f>E3+E4+E5+E6+E7+E8+E9+E10+E11+E12+E13+E14</f>
        <v>1783.8000000000004</v>
      </c>
      <c r="K15" s="9"/>
    </row>
    <row r="16" spans="1:11" ht="15" customHeight="1">
      <c r="A16" s="8"/>
      <c r="D16" s="12" t="s">
        <v>50</v>
      </c>
      <c r="E16" s="53">
        <f>49*12</f>
        <v>588</v>
      </c>
    </row>
    <row r="17" spans="1:5" ht="15" customHeight="1">
      <c r="A17" s="8"/>
      <c r="D17" s="12" t="s">
        <v>53</v>
      </c>
      <c r="E17" s="53">
        <v>1444.1</v>
      </c>
    </row>
    <row r="18" spans="1:5" ht="15" customHeight="1"/>
    <row r="19" spans="1:5" ht="15" customHeight="1"/>
  </sheetData>
  <mergeCells count="11">
    <mergeCell ref="G1:K1"/>
    <mergeCell ref="I11:J11"/>
    <mergeCell ref="A1:E1"/>
    <mergeCell ref="I13:J13"/>
    <mergeCell ref="I14:J14"/>
    <mergeCell ref="I9:J9"/>
    <mergeCell ref="I12:J12"/>
    <mergeCell ref="I6:J6"/>
    <mergeCell ref="I8:J8"/>
    <mergeCell ref="I10:J10"/>
    <mergeCell ref="I7:J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K3" sqref="K3"/>
    </sheetView>
  </sheetViews>
  <sheetFormatPr defaultColWidth="8.5546875" defaultRowHeight="14.4"/>
  <cols>
    <col min="5" max="5" width="13.88671875" style="1" customWidth="1"/>
    <col min="10" max="10" width="18.109375" style="1" customWidth="1"/>
    <col min="11" max="11" width="14" style="1" customWidth="1"/>
  </cols>
  <sheetData>
    <row r="1" spans="1:11" ht="15" customHeight="1">
      <c r="A1" s="72" t="s">
        <v>85</v>
      </c>
      <c r="B1" s="73"/>
      <c r="C1" s="73"/>
      <c r="D1" s="73"/>
      <c r="E1" s="74"/>
      <c r="G1" s="72" t="s">
        <v>86</v>
      </c>
      <c r="H1" s="73"/>
      <c r="I1" s="73"/>
      <c r="J1" s="73"/>
      <c r="K1" s="74"/>
    </row>
    <row r="2" spans="1:11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1" ht="15" customHeight="1">
      <c r="A3" s="8"/>
      <c r="B3" s="9"/>
      <c r="D3" s="11" t="s">
        <v>48</v>
      </c>
      <c r="E3" s="43">
        <f>0</f>
        <v>0</v>
      </c>
      <c r="I3" s="6"/>
      <c r="J3" s="7" t="s">
        <v>24</v>
      </c>
      <c r="K3" s="44">
        <f>0</f>
        <v>0</v>
      </c>
    </row>
    <row r="4" spans="1:11" ht="15" customHeight="1">
      <c r="A4" s="8"/>
      <c r="D4" s="12" t="s">
        <v>50</v>
      </c>
      <c r="E4" s="53">
        <f>49*0</f>
        <v>0</v>
      </c>
      <c r="G4" s="8"/>
      <c r="H4" s="6"/>
      <c r="I4" s="6"/>
      <c r="J4" s="9"/>
      <c r="K4" s="45"/>
    </row>
    <row r="5" spans="1:11" ht="15" customHeight="1">
      <c r="A5" s="8"/>
      <c r="D5" s="12" t="s">
        <v>53</v>
      </c>
      <c r="E5" s="53">
        <f>0</f>
        <v>0</v>
      </c>
      <c r="H5" s="10"/>
    </row>
    <row r="6" spans="1:11" ht="15" customHeight="1">
      <c r="I6" s="76" t="s">
        <v>62</v>
      </c>
      <c r="J6" s="74"/>
      <c r="K6" s="46">
        <v>2527.0500000000002</v>
      </c>
    </row>
    <row r="7" spans="1:11" ht="15" customHeight="1">
      <c r="I7" s="76" t="s">
        <v>63</v>
      </c>
      <c r="J7" s="74"/>
      <c r="K7" s="47">
        <v>1540.88</v>
      </c>
    </row>
    <row r="8" spans="1:11" ht="15" customHeight="1">
      <c r="I8" s="78" t="s">
        <v>53</v>
      </c>
      <c r="J8" s="74"/>
      <c r="K8" s="48">
        <v>2378.4</v>
      </c>
    </row>
    <row r="9" spans="1:11" ht="15" customHeight="1">
      <c r="I9" s="76" t="s">
        <v>64</v>
      </c>
      <c r="J9" s="74"/>
      <c r="K9" s="49">
        <v>508</v>
      </c>
    </row>
    <row r="10" spans="1:11" ht="15" customHeight="1">
      <c r="I10" s="76" t="s">
        <v>65</v>
      </c>
      <c r="J10" s="74"/>
      <c r="K10" s="50">
        <v>833</v>
      </c>
    </row>
    <row r="11" spans="1:11" ht="15" customHeight="1">
      <c r="I11" s="76" t="s">
        <v>87</v>
      </c>
      <c r="J11" s="74"/>
      <c r="K11" s="50">
        <v>3090.17</v>
      </c>
    </row>
    <row r="12" spans="1:11" ht="15" customHeight="1">
      <c r="I12" s="76" t="s">
        <v>88</v>
      </c>
      <c r="J12" s="74"/>
      <c r="K12" s="50">
        <v>936.7</v>
      </c>
    </row>
    <row r="13" spans="1:11" ht="15" customHeight="1">
      <c r="G13" s="54"/>
      <c r="I13" s="76" t="s">
        <v>89</v>
      </c>
      <c r="J13" s="74"/>
      <c r="K13" s="50">
        <v>450</v>
      </c>
    </row>
    <row r="14" spans="1:11" ht="15" customHeight="1">
      <c r="I14" s="76" t="s">
        <v>90</v>
      </c>
      <c r="J14" s="74"/>
      <c r="K14" s="50">
        <v>850</v>
      </c>
    </row>
    <row r="15" spans="1:11" ht="15" customHeight="1">
      <c r="I15" s="76" t="s">
        <v>91</v>
      </c>
      <c r="J15" s="74"/>
      <c r="K15" s="50">
        <v>212.1</v>
      </c>
    </row>
    <row r="16" spans="1:11" ht="15" customHeight="1">
      <c r="I16" s="76" t="s">
        <v>66</v>
      </c>
      <c r="J16" s="74"/>
      <c r="K16" s="50">
        <v>30</v>
      </c>
    </row>
    <row r="17" spans="9:11" ht="15" customHeight="1">
      <c r="I17" s="76" t="s">
        <v>67</v>
      </c>
      <c r="J17" s="74"/>
      <c r="K17" s="51">
        <f>K8-K10-K9-K11-K12-K13-K14-K15-K16</f>
        <v>-4531.5700000000006</v>
      </c>
    </row>
    <row r="18" spans="9:11" ht="15" customHeight="1">
      <c r="I18" s="77" t="s">
        <v>68</v>
      </c>
      <c r="J18" s="74"/>
      <c r="K18" s="52">
        <f>0</f>
        <v>0</v>
      </c>
    </row>
    <row r="19" spans="9:11" ht="15" customHeight="1">
      <c r="I19" s="77" t="s">
        <v>69</v>
      </c>
      <c r="J19" s="74"/>
      <c r="K19" s="52">
        <f>0</f>
        <v>0</v>
      </c>
    </row>
    <row r="20" spans="9:11" ht="15" customHeight="1">
      <c r="I20" s="79" t="s">
        <v>70</v>
      </c>
      <c r="J20" s="74"/>
      <c r="K20" s="55">
        <f>0</f>
        <v>0</v>
      </c>
    </row>
    <row r="21" spans="9:11" ht="15" customHeight="1">
      <c r="K21" s="9"/>
    </row>
  </sheetData>
  <mergeCells count="17">
    <mergeCell ref="I20:J20"/>
    <mergeCell ref="I6:J6"/>
    <mergeCell ref="I16:J16"/>
    <mergeCell ref="I15:J15"/>
    <mergeCell ref="I7:J7"/>
    <mergeCell ref="I10:J10"/>
    <mergeCell ref="I8:J8"/>
    <mergeCell ref="G1:K1"/>
    <mergeCell ref="I19:J19"/>
    <mergeCell ref="I11:J11"/>
    <mergeCell ref="A1:E1"/>
    <mergeCell ref="I13:J13"/>
    <mergeCell ref="I14:J14"/>
    <mergeCell ref="I17:J17"/>
    <mergeCell ref="I9:J9"/>
    <mergeCell ref="I18:J18"/>
    <mergeCell ref="I12:J12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H14" sqref="H14"/>
    </sheetView>
  </sheetViews>
  <sheetFormatPr defaultColWidth="8.5546875" defaultRowHeight="14.4"/>
  <cols>
    <col min="2" max="2" width="55" style="1" customWidth="1"/>
    <col min="3" max="3" width="13" style="1" customWidth="1"/>
    <col min="5" max="5" width="14.5546875" style="1" customWidth="1"/>
    <col min="6" max="6" width="12.6640625" style="1" customWidth="1"/>
    <col min="8" max="8" width="55" style="1" customWidth="1"/>
    <col min="9" max="9" width="13" style="1" customWidth="1"/>
    <col min="11" max="11" width="14.5546875" style="1" customWidth="1"/>
  </cols>
  <sheetData>
    <row r="1" spans="1:12" ht="15" customHeight="1">
      <c r="A1" s="80" t="s">
        <v>92</v>
      </c>
      <c r="B1" s="73"/>
      <c r="C1" s="73"/>
      <c r="D1" s="73"/>
      <c r="E1" s="74"/>
      <c r="G1" s="80" t="s">
        <v>93</v>
      </c>
      <c r="H1" s="73"/>
      <c r="I1" s="73"/>
      <c r="J1" s="73"/>
      <c r="K1" s="74"/>
    </row>
    <row r="2" spans="1:12" ht="15" customHeight="1">
      <c r="A2" s="39" t="s">
        <v>2</v>
      </c>
      <c r="B2" s="39" t="s">
        <v>3</v>
      </c>
      <c r="C2" s="39" t="s">
        <v>4</v>
      </c>
      <c r="D2" s="39" t="s">
        <v>5</v>
      </c>
      <c r="E2" s="39" t="s">
        <v>6</v>
      </c>
      <c r="G2" s="39" t="s">
        <v>2</v>
      </c>
      <c r="H2" s="39" t="s">
        <v>3</v>
      </c>
      <c r="I2" s="39" t="s">
        <v>4</v>
      </c>
      <c r="J2" s="39" t="s">
        <v>5</v>
      </c>
      <c r="K2" s="39" t="s">
        <v>6</v>
      </c>
    </row>
    <row r="3" spans="1:12" ht="15" customHeight="1">
      <c r="A3" s="2">
        <v>1</v>
      </c>
      <c r="B3" s="3" t="s">
        <v>94</v>
      </c>
      <c r="C3" s="38">
        <v>513702080</v>
      </c>
      <c r="D3" s="38"/>
      <c r="E3" s="38">
        <v>148.65</v>
      </c>
      <c r="F3" s="13" t="s">
        <v>10</v>
      </c>
      <c r="G3" s="2">
        <v>1</v>
      </c>
      <c r="H3" s="3" t="s">
        <v>95</v>
      </c>
      <c r="I3" s="38">
        <v>513768895</v>
      </c>
      <c r="J3" s="38"/>
      <c r="K3" s="38">
        <v>192.61</v>
      </c>
      <c r="L3" s="13" t="s">
        <v>10</v>
      </c>
    </row>
    <row r="4" spans="1:12" ht="15" customHeight="1">
      <c r="A4" s="2">
        <v>2</v>
      </c>
      <c r="B4" s="3" t="s">
        <v>95</v>
      </c>
      <c r="C4" s="38">
        <v>513768895</v>
      </c>
      <c r="D4" s="38"/>
      <c r="E4" s="38">
        <v>148.65</v>
      </c>
      <c r="F4" s="13" t="s">
        <v>10</v>
      </c>
      <c r="G4" s="2">
        <v>2</v>
      </c>
      <c r="H4" s="3" t="s">
        <v>96</v>
      </c>
      <c r="I4" s="38">
        <v>513733841</v>
      </c>
      <c r="J4" s="38"/>
      <c r="K4" s="38">
        <v>192.61</v>
      </c>
      <c r="L4" s="13" t="s">
        <v>10</v>
      </c>
    </row>
    <row r="5" spans="1:12" ht="15" customHeight="1">
      <c r="A5" s="2">
        <v>3</v>
      </c>
      <c r="B5" s="3" t="s">
        <v>96</v>
      </c>
      <c r="C5" s="38">
        <v>513733841</v>
      </c>
      <c r="D5" s="38"/>
      <c r="E5" s="38">
        <v>148.65</v>
      </c>
      <c r="F5" s="13" t="s">
        <v>10</v>
      </c>
      <c r="G5" s="2">
        <v>3</v>
      </c>
      <c r="H5" s="3" t="s">
        <v>97</v>
      </c>
      <c r="I5" s="38">
        <v>14090930</v>
      </c>
      <c r="J5" s="38"/>
      <c r="K5" s="38">
        <v>192.61</v>
      </c>
      <c r="L5" s="13" t="s">
        <v>8</v>
      </c>
    </row>
    <row r="6" spans="1:12" ht="15" customHeight="1">
      <c r="A6" s="2">
        <v>4</v>
      </c>
      <c r="B6" s="3" t="s">
        <v>98</v>
      </c>
      <c r="C6" s="38">
        <v>513709344</v>
      </c>
      <c r="D6" s="38"/>
      <c r="E6" s="38">
        <v>148.65</v>
      </c>
      <c r="F6" s="13" t="s">
        <v>33</v>
      </c>
      <c r="G6" s="2">
        <v>4</v>
      </c>
      <c r="H6" s="3" t="s">
        <v>99</v>
      </c>
      <c r="I6" s="38">
        <v>513784410</v>
      </c>
      <c r="J6" s="38"/>
      <c r="K6" s="38">
        <v>192.61</v>
      </c>
      <c r="L6" s="13" t="s">
        <v>45</v>
      </c>
    </row>
    <row r="7" spans="1:12" ht="15" customHeight="1">
      <c r="A7" s="2">
        <v>5</v>
      </c>
      <c r="B7" s="3" t="s">
        <v>100</v>
      </c>
      <c r="C7" s="38">
        <v>513783161</v>
      </c>
      <c r="D7" s="38"/>
      <c r="E7" s="38">
        <v>148.65</v>
      </c>
      <c r="F7" s="13" t="s">
        <v>45</v>
      </c>
      <c r="G7" s="2">
        <v>5</v>
      </c>
      <c r="H7" s="3" t="s">
        <v>101</v>
      </c>
      <c r="I7" s="38">
        <v>513790094</v>
      </c>
      <c r="J7" s="38"/>
      <c r="K7" s="38">
        <v>192.61</v>
      </c>
      <c r="L7" s="13" t="s">
        <v>45</v>
      </c>
    </row>
    <row r="8" spans="1:12" ht="15" customHeight="1">
      <c r="A8" s="2">
        <v>6</v>
      </c>
      <c r="B8" s="3" t="s">
        <v>97</v>
      </c>
      <c r="C8" s="38">
        <v>14090930</v>
      </c>
      <c r="D8" s="38"/>
      <c r="E8" s="38">
        <v>148.65</v>
      </c>
      <c r="F8" s="13" t="s">
        <v>8</v>
      </c>
      <c r="G8" s="2">
        <v>6</v>
      </c>
      <c r="H8" s="3" t="s">
        <v>102</v>
      </c>
      <c r="I8" s="38">
        <v>513608124</v>
      </c>
      <c r="J8" s="38"/>
      <c r="K8" s="38">
        <v>192.61</v>
      </c>
      <c r="L8" s="13" t="s">
        <v>8</v>
      </c>
    </row>
    <row r="9" spans="1:12" ht="15" customHeight="1">
      <c r="A9" s="2">
        <v>7</v>
      </c>
      <c r="B9" s="3" t="s">
        <v>99</v>
      </c>
      <c r="C9" s="38">
        <v>513784410</v>
      </c>
      <c r="D9" s="38"/>
      <c r="E9" s="38">
        <v>148.65</v>
      </c>
      <c r="F9" s="13" t="s">
        <v>45</v>
      </c>
      <c r="G9" s="2">
        <v>7</v>
      </c>
      <c r="H9" s="3" t="s">
        <v>103</v>
      </c>
      <c r="I9" s="38">
        <v>513762567</v>
      </c>
      <c r="J9" s="38"/>
      <c r="K9" s="38">
        <v>192.61</v>
      </c>
      <c r="L9" s="13" t="s">
        <v>10</v>
      </c>
    </row>
    <row r="10" spans="1:12" ht="15" customHeight="1">
      <c r="A10" s="2">
        <v>8</v>
      </c>
      <c r="B10" s="3" t="s">
        <v>104</v>
      </c>
      <c r="C10" s="38">
        <v>513793384</v>
      </c>
      <c r="D10" s="38"/>
      <c r="E10" s="38">
        <v>148.65</v>
      </c>
      <c r="F10" s="13" t="s">
        <v>8</v>
      </c>
      <c r="G10" s="2">
        <v>8</v>
      </c>
      <c r="H10" s="3" t="s">
        <v>105</v>
      </c>
      <c r="I10" s="38">
        <v>513760379</v>
      </c>
      <c r="J10" s="38"/>
      <c r="K10" s="38">
        <v>192.61</v>
      </c>
      <c r="L10" s="13" t="s">
        <v>33</v>
      </c>
    </row>
    <row r="11" spans="1:12" ht="15" customHeight="1">
      <c r="A11" s="2">
        <v>9</v>
      </c>
      <c r="B11" s="3" t="s">
        <v>101</v>
      </c>
      <c r="C11" s="38">
        <v>513790094</v>
      </c>
      <c r="D11" s="38"/>
      <c r="E11" s="38">
        <v>148.65</v>
      </c>
      <c r="F11" s="13" t="s">
        <v>45</v>
      </c>
      <c r="G11" s="2">
        <v>9</v>
      </c>
      <c r="H11" s="3" t="s">
        <v>106</v>
      </c>
      <c r="I11" s="38">
        <v>513782331</v>
      </c>
      <c r="J11" s="38"/>
      <c r="K11" s="38">
        <v>192.61</v>
      </c>
      <c r="L11" s="13" t="s">
        <v>10</v>
      </c>
    </row>
    <row r="12" spans="1:12" ht="15" customHeight="1">
      <c r="A12" s="2">
        <v>10</v>
      </c>
      <c r="B12" s="3" t="s">
        <v>102</v>
      </c>
      <c r="C12" s="38">
        <v>513608124</v>
      </c>
      <c r="D12" s="38"/>
      <c r="E12" s="38">
        <v>148.65</v>
      </c>
      <c r="F12" s="13" t="s">
        <v>8</v>
      </c>
      <c r="G12" s="2">
        <v>10</v>
      </c>
      <c r="H12" s="3" t="s">
        <v>107</v>
      </c>
      <c r="I12" s="38">
        <v>513775191</v>
      </c>
      <c r="J12" s="38"/>
      <c r="K12" s="38">
        <v>192.61</v>
      </c>
      <c r="L12" s="13" t="s">
        <v>10</v>
      </c>
    </row>
    <row r="13" spans="1:12" ht="15" customHeight="1">
      <c r="A13" s="2">
        <v>11</v>
      </c>
      <c r="B13" s="3" t="s">
        <v>103</v>
      </c>
      <c r="C13" s="38">
        <v>513762567</v>
      </c>
      <c r="D13" s="38"/>
      <c r="E13" s="38">
        <v>148.65</v>
      </c>
      <c r="F13" s="13" t="s">
        <v>10</v>
      </c>
      <c r="I13" s="6"/>
      <c r="J13" s="40" t="s">
        <v>48</v>
      </c>
      <c r="K13" s="56">
        <v>1926.1</v>
      </c>
    </row>
    <row r="14" spans="1:12" ht="15" customHeight="1">
      <c r="A14" s="2">
        <v>12</v>
      </c>
      <c r="B14" s="3" t="s">
        <v>105</v>
      </c>
      <c r="C14" s="38">
        <v>513760379</v>
      </c>
      <c r="D14" s="38"/>
      <c r="E14" s="38">
        <v>148.65</v>
      </c>
      <c r="F14" s="13" t="s">
        <v>33</v>
      </c>
      <c r="G14" s="8"/>
      <c r="H14" s="6"/>
      <c r="I14" s="6"/>
      <c r="J14" s="40" t="s">
        <v>108</v>
      </c>
      <c r="K14" s="57">
        <v>635</v>
      </c>
    </row>
    <row r="15" spans="1:12" ht="15" customHeight="1">
      <c r="A15" s="2">
        <v>13</v>
      </c>
      <c r="B15" s="3" t="s">
        <v>106</v>
      </c>
      <c r="C15" s="38">
        <v>513782331</v>
      </c>
      <c r="D15" s="38"/>
      <c r="E15" s="38">
        <v>148.65</v>
      </c>
      <c r="F15" s="13" t="s">
        <v>10</v>
      </c>
      <c r="H15" s="10"/>
      <c r="J15" s="40" t="s">
        <v>24</v>
      </c>
      <c r="K15" s="40">
        <v>1291.0999999999999</v>
      </c>
    </row>
    <row r="16" spans="1:12" ht="15" customHeight="1">
      <c r="A16" s="2">
        <v>14</v>
      </c>
      <c r="B16" s="3" t="s">
        <v>107</v>
      </c>
      <c r="C16" s="38">
        <v>513775191</v>
      </c>
      <c r="D16" s="38"/>
      <c r="E16" s="38">
        <v>148.65</v>
      </c>
      <c r="F16" s="13" t="s">
        <v>10</v>
      </c>
      <c r="I16" s="76"/>
      <c r="J16" s="74"/>
      <c r="K16" s="46"/>
    </row>
    <row r="17" spans="1:11" ht="15" customHeight="1">
      <c r="A17" s="2">
        <v>15</v>
      </c>
      <c r="B17" s="3" t="s">
        <v>109</v>
      </c>
      <c r="C17" s="38">
        <v>513790578</v>
      </c>
      <c r="D17" s="38"/>
      <c r="E17" s="38">
        <v>148.65</v>
      </c>
      <c r="F17" s="13" t="s">
        <v>110</v>
      </c>
      <c r="I17" s="76"/>
      <c r="J17" s="74"/>
      <c r="K17" s="46"/>
    </row>
    <row r="18" spans="1:11" ht="15" customHeight="1">
      <c r="A18" s="2">
        <v>16</v>
      </c>
      <c r="B18" s="3" t="s">
        <v>111</v>
      </c>
      <c r="C18" s="38">
        <v>513721847</v>
      </c>
      <c r="D18" s="38"/>
      <c r="E18" s="38">
        <v>148.65</v>
      </c>
      <c r="F18" s="13" t="s">
        <v>8</v>
      </c>
      <c r="I18" s="78"/>
      <c r="J18" s="74"/>
      <c r="K18" s="48"/>
    </row>
    <row r="19" spans="1:11" ht="15" customHeight="1">
      <c r="A19" s="2">
        <v>17</v>
      </c>
      <c r="B19" s="3" t="s">
        <v>112</v>
      </c>
      <c r="C19" s="38">
        <v>513782693</v>
      </c>
      <c r="D19" s="38"/>
      <c r="E19" s="38">
        <v>148.65</v>
      </c>
      <c r="F19" s="13" t="s">
        <v>8</v>
      </c>
      <c r="I19" s="76"/>
      <c r="J19" s="74"/>
      <c r="K19" s="49"/>
    </row>
    <row r="20" spans="1:11" ht="15" customHeight="1">
      <c r="A20" s="2">
        <v>18</v>
      </c>
      <c r="B20" s="3" t="s">
        <v>113</v>
      </c>
      <c r="C20" s="38">
        <v>513773401</v>
      </c>
      <c r="D20" s="38"/>
      <c r="E20" s="38">
        <v>148.65</v>
      </c>
      <c r="F20" s="13" t="s">
        <v>10</v>
      </c>
      <c r="I20" s="80" t="s">
        <v>114</v>
      </c>
      <c r="J20" s="74"/>
      <c r="K20" s="58">
        <v>3270.3</v>
      </c>
    </row>
    <row r="21" spans="1:11" ht="15" customHeight="1">
      <c r="A21" s="2">
        <v>19</v>
      </c>
      <c r="B21" s="3" t="s">
        <v>115</v>
      </c>
      <c r="C21" s="38">
        <v>513797287</v>
      </c>
      <c r="D21" s="38"/>
      <c r="E21" s="38">
        <v>148.65</v>
      </c>
      <c r="F21" s="13" t="s">
        <v>8</v>
      </c>
      <c r="I21" s="80" t="s">
        <v>116</v>
      </c>
      <c r="J21" s="74"/>
      <c r="K21" s="59">
        <v>1926.1</v>
      </c>
    </row>
    <row r="22" spans="1:11" ht="15" customHeight="1">
      <c r="A22" s="2">
        <v>20</v>
      </c>
      <c r="B22" s="3" t="s">
        <v>117</v>
      </c>
      <c r="C22" s="38">
        <v>14091389</v>
      </c>
      <c r="D22" s="38"/>
      <c r="E22" s="38">
        <v>148.65</v>
      </c>
      <c r="F22" s="13" t="s">
        <v>8</v>
      </c>
      <c r="I22" s="81" t="s">
        <v>24</v>
      </c>
      <c r="J22" s="74"/>
      <c r="K22" s="59">
        <v>5196.3999999999996</v>
      </c>
    </row>
    <row r="23" spans="1:11" ht="15" customHeight="1">
      <c r="A23" s="2">
        <v>21</v>
      </c>
      <c r="B23" s="3" t="s">
        <v>118</v>
      </c>
      <c r="C23" s="14">
        <v>513791549</v>
      </c>
      <c r="D23" s="38"/>
      <c r="E23" s="38">
        <v>148.65</v>
      </c>
      <c r="F23" s="13" t="s">
        <v>10</v>
      </c>
      <c r="G23" s="54"/>
      <c r="I23" s="77"/>
      <c r="J23" s="74"/>
      <c r="K23" s="52"/>
    </row>
    <row r="24" spans="1:11" ht="15" customHeight="1">
      <c r="A24" s="8"/>
      <c r="B24" s="15" t="s">
        <v>46</v>
      </c>
      <c r="C24" s="13" t="s">
        <v>119</v>
      </c>
      <c r="D24" s="12" t="s">
        <v>48</v>
      </c>
      <c r="E24" s="42">
        <v>148.65</v>
      </c>
      <c r="F24" s="13" t="s">
        <v>10</v>
      </c>
      <c r="I24" s="80" t="s">
        <v>120</v>
      </c>
      <c r="J24" s="74"/>
      <c r="K24" s="58">
        <v>1078</v>
      </c>
    </row>
    <row r="25" spans="1:11" ht="15" customHeight="1">
      <c r="A25" s="8"/>
      <c r="D25" s="40" t="s">
        <v>48</v>
      </c>
      <c r="E25" s="56">
        <v>3270.3</v>
      </c>
      <c r="I25" s="80" t="s">
        <v>121</v>
      </c>
      <c r="J25" s="74"/>
      <c r="K25" s="39">
        <v>635</v>
      </c>
    </row>
    <row r="26" spans="1:11" ht="15" customHeight="1">
      <c r="A26" s="8"/>
      <c r="D26" s="40" t="s">
        <v>122</v>
      </c>
      <c r="E26" s="56">
        <v>1078</v>
      </c>
      <c r="I26" s="80" t="s">
        <v>48</v>
      </c>
      <c r="J26" s="74"/>
      <c r="K26" s="39">
        <v>3483.4</v>
      </c>
    </row>
    <row r="27" spans="1:11" ht="15" customHeight="1">
      <c r="D27" s="40" t="s">
        <v>24</v>
      </c>
      <c r="E27" s="40">
        <v>2192.3000000000002</v>
      </c>
    </row>
    <row r="28" spans="1:11" ht="15" customHeight="1"/>
    <row r="29" spans="1:11" ht="15" customHeight="1"/>
  </sheetData>
  <mergeCells count="13">
    <mergeCell ref="A1:E1"/>
    <mergeCell ref="I23:J23"/>
    <mergeCell ref="I22:J22"/>
    <mergeCell ref="I21:J21"/>
    <mergeCell ref="I20:J20"/>
    <mergeCell ref="I16:J16"/>
    <mergeCell ref="I26:J26"/>
    <mergeCell ref="I18:J18"/>
    <mergeCell ref="I17:J17"/>
    <mergeCell ref="G1:K1"/>
    <mergeCell ref="I19:J19"/>
    <mergeCell ref="I24:J24"/>
    <mergeCell ref="I25:J2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zoomScaleNormal="100" workbookViewId="0">
      <selection activeCell="M7" sqref="M7"/>
    </sheetView>
  </sheetViews>
  <sheetFormatPr defaultColWidth="8.5546875" defaultRowHeight="14.4"/>
  <cols>
    <col min="2" max="2" width="35.88671875" style="1" customWidth="1"/>
    <col min="3" max="3" width="13.44140625" style="1" customWidth="1"/>
    <col min="5" max="5" width="11.109375" style="1" customWidth="1"/>
    <col min="10" max="10" width="13.88671875" style="1" customWidth="1"/>
    <col min="11" max="11" width="13.6640625" style="1" customWidth="1"/>
  </cols>
  <sheetData>
    <row r="1" spans="1:11" ht="15" customHeight="1">
      <c r="A1" s="72" t="s">
        <v>123</v>
      </c>
      <c r="B1" s="73"/>
      <c r="C1" s="73"/>
      <c r="D1" s="73"/>
      <c r="E1" s="74"/>
      <c r="G1" s="72" t="s">
        <v>124</v>
      </c>
      <c r="H1" s="73"/>
      <c r="I1" s="73"/>
      <c r="J1" s="73"/>
      <c r="K1" s="74"/>
    </row>
    <row r="2" spans="1:11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1" ht="15" customHeight="1">
      <c r="A3" s="2">
        <v>1</v>
      </c>
      <c r="B3" s="2" t="s">
        <v>125</v>
      </c>
      <c r="C3" s="38">
        <v>513777546</v>
      </c>
      <c r="D3" s="38"/>
      <c r="E3" s="42">
        <v>148.65</v>
      </c>
      <c r="F3" t="s">
        <v>10</v>
      </c>
      <c r="I3" s="6"/>
      <c r="J3" s="7" t="s">
        <v>24</v>
      </c>
      <c r="K3" s="44">
        <f>0</f>
        <v>0</v>
      </c>
    </row>
    <row r="4" spans="1:11" ht="15" customHeight="1">
      <c r="A4" s="2">
        <v>2</v>
      </c>
      <c r="B4" s="2" t="s">
        <v>126</v>
      </c>
      <c r="C4" s="38">
        <v>513803164</v>
      </c>
      <c r="D4" s="38"/>
      <c r="E4" s="42">
        <v>148.65</v>
      </c>
      <c r="F4" t="s">
        <v>8</v>
      </c>
      <c r="G4" s="8"/>
      <c r="H4" s="6"/>
      <c r="I4" s="6"/>
      <c r="J4" s="9"/>
      <c r="K4" s="45"/>
    </row>
    <row r="5" spans="1:11" ht="15" customHeight="1">
      <c r="A5" s="2">
        <v>3</v>
      </c>
      <c r="B5" s="5" t="s">
        <v>127</v>
      </c>
      <c r="C5" s="38">
        <v>513774514</v>
      </c>
      <c r="D5" s="38"/>
      <c r="E5" s="42">
        <v>148.65</v>
      </c>
      <c r="F5" t="s">
        <v>8</v>
      </c>
      <c r="H5" s="10"/>
    </row>
    <row r="6" spans="1:11" ht="15" customHeight="1">
      <c r="A6" s="2">
        <v>4</v>
      </c>
      <c r="B6" s="2" t="s">
        <v>128</v>
      </c>
      <c r="C6" s="38">
        <v>513789726</v>
      </c>
      <c r="D6" s="38"/>
      <c r="E6" s="42">
        <v>148.65</v>
      </c>
      <c r="F6" t="s">
        <v>10</v>
      </c>
      <c r="I6" s="76" t="s">
        <v>62</v>
      </c>
      <c r="J6" s="74"/>
      <c r="K6" s="46">
        <f>E14</f>
        <v>1635.1500000000003</v>
      </c>
    </row>
    <row r="7" spans="1:11" ht="15" customHeight="1">
      <c r="A7" s="2">
        <v>5</v>
      </c>
      <c r="B7" s="2" t="s">
        <v>129</v>
      </c>
      <c r="C7" s="38">
        <v>513701027</v>
      </c>
      <c r="D7" s="38"/>
      <c r="E7" s="42">
        <v>148.65</v>
      </c>
      <c r="F7" t="s">
        <v>10</v>
      </c>
      <c r="I7" s="76" t="s">
        <v>63</v>
      </c>
      <c r="J7" s="74"/>
      <c r="K7" s="47">
        <f>0</f>
        <v>0</v>
      </c>
    </row>
    <row r="8" spans="1:11" ht="15" customHeight="1">
      <c r="A8" s="2">
        <v>6</v>
      </c>
      <c r="B8" s="2" t="s">
        <v>130</v>
      </c>
      <c r="C8" s="38" t="s">
        <v>131</v>
      </c>
      <c r="D8" s="38"/>
      <c r="E8" s="42">
        <v>148.65</v>
      </c>
      <c r="F8" t="s">
        <v>45</v>
      </c>
      <c r="I8" s="78" t="s">
        <v>53</v>
      </c>
      <c r="J8" s="74"/>
      <c r="K8" s="48">
        <f>K6</f>
        <v>1635.1500000000003</v>
      </c>
    </row>
    <row r="9" spans="1:11" ht="15" customHeight="1">
      <c r="A9" s="2">
        <v>7</v>
      </c>
      <c r="B9" s="2" t="s">
        <v>132</v>
      </c>
      <c r="C9" s="38">
        <v>513757236</v>
      </c>
      <c r="D9" s="38"/>
      <c r="E9" s="42">
        <v>148.65</v>
      </c>
      <c r="F9" t="s">
        <v>8</v>
      </c>
      <c r="I9" s="76" t="s">
        <v>64</v>
      </c>
      <c r="J9" s="74"/>
      <c r="K9" s="49">
        <v>0</v>
      </c>
    </row>
    <row r="10" spans="1:11" ht="15" customHeight="1">
      <c r="A10" s="2">
        <v>8</v>
      </c>
      <c r="B10" s="2" t="s">
        <v>133</v>
      </c>
      <c r="C10" s="38">
        <v>14085503</v>
      </c>
      <c r="D10" s="4"/>
      <c r="E10" s="43">
        <v>148.65</v>
      </c>
      <c r="F10" t="s">
        <v>33</v>
      </c>
      <c r="I10" s="76" t="s">
        <v>65</v>
      </c>
      <c r="J10" s="74"/>
      <c r="K10" s="50">
        <v>539</v>
      </c>
    </row>
    <row r="11" spans="1:11" ht="15" customHeight="1">
      <c r="A11" s="2">
        <v>9</v>
      </c>
      <c r="B11" s="5" t="s">
        <v>134</v>
      </c>
      <c r="C11" s="38">
        <v>513797034</v>
      </c>
      <c r="D11" s="4"/>
      <c r="E11" s="43">
        <v>148.65</v>
      </c>
      <c r="F11" t="s">
        <v>10</v>
      </c>
      <c r="I11" s="76" t="s">
        <v>66</v>
      </c>
      <c r="J11" s="74"/>
      <c r="K11" s="50">
        <v>30</v>
      </c>
    </row>
    <row r="12" spans="1:11" ht="15" customHeight="1">
      <c r="A12" s="2">
        <v>10</v>
      </c>
      <c r="B12" s="2" t="s">
        <v>135</v>
      </c>
      <c r="C12" s="38">
        <v>513801412</v>
      </c>
      <c r="D12" s="38"/>
      <c r="E12" s="43">
        <v>148.65</v>
      </c>
      <c r="F12" t="s">
        <v>8</v>
      </c>
      <c r="I12" s="76" t="s">
        <v>67</v>
      </c>
      <c r="J12" s="74"/>
      <c r="K12" s="51">
        <f>K8-K10-K9-K11</f>
        <v>1066.1500000000003</v>
      </c>
    </row>
    <row r="13" spans="1:11" ht="15" customHeight="1">
      <c r="A13" s="2">
        <v>11</v>
      </c>
      <c r="B13" s="2" t="s">
        <v>136</v>
      </c>
      <c r="C13" s="38">
        <v>513789092</v>
      </c>
      <c r="D13" s="4"/>
      <c r="E13" s="43">
        <v>148.65</v>
      </c>
      <c r="F13" t="s">
        <v>45</v>
      </c>
      <c r="G13" s="54"/>
      <c r="I13" s="77" t="s">
        <v>68</v>
      </c>
      <c r="J13" s="74"/>
      <c r="K13" s="52">
        <f>E3+E4+E5+E6+E7+E9+E11+E12</f>
        <v>1189.2</v>
      </c>
    </row>
    <row r="14" spans="1:11" ht="15" customHeight="1">
      <c r="A14" s="8"/>
      <c r="B14" s="9"/>
      <c r="D14" s="11" t="s">
        <v>48</v>
      </c>
      <c r="E14" s="43">
        <f>E3+E4+E5+E6+E7+E8+E9+E10+E11+E12+E13</f>
        <v>1635.1500000000003</v>
      </c>
      <c r="I14" s="77" t="s">
        <v>69</v>
      </c>
      <c r="J14" s="74"/>
      <c r="K14" s="52">
        <f>E10</f>
        <v>148.65</v>
      </c>
    </row>
    <row r="15" spans="1:11" ht="15" customHeight="1">
      <c r="A15" s="8"/>
      <c r="D15" s="12" t="s">
        <v>50</v>
      </c>
      <c r="E15" s="53">
        <f>49*11</f>
        <v>539</v>
      </c>
      <c r="I15" s="79" t="s">
        <v>70</v>
      </c>
      <c r="J15" s="74"/>
      <c r="K15" s="55">
        <f>E8+E13</f>
        <v>297.3</v>
      </c>
    </row>
    <row r="16" spans="1:11" ht="15" customHeight="1">
      <c r="A16" s="8"/>
      <c r="D16" s="12" t="s">
        <v>53</v>
      </c>
      <c r="E16" s="53">
        <v>1444.1</v>
      </c>
      <c r="K16" s="9"/>
    </row>
    <row r="17" ht="15" customHeight="1"/>
    <row r="18" ht="15" customHeight="1"/>
    <row r="19" ht="15" customHeight="1"/>
  </sheetData>
  <mergeCells count="12"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  <mergeCell ref="I12:J12"/>
    <mergeCell ref="I6:J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E6" sqref="E6"/>
    </sheetView>
  </sheetViews>
  <sheetFormatPr defaultColWidth="8.5546875" defaultRowHeight="14.4"/>
  <cols>
    <col min="2" max="2" width="43.6640625" style="1" customWidth="1"/>
    <col min="3" max="3" width="14.33203125" style="1" customWidth="1"/>
    <col min="5" max="5" width="11.5546875" style="1" customWidth="1"/>
    <col min="8" max="8" width="30.5546875" style="1" customWidth="1"/>
    <col min="9" max="9" width="10.88671875" style="1" customWidth="1"/>
    <col min="10" max="10" width="12.5546875" style="1" customWidth="1"/>
    <col min="11" max="11" width="12" style="1" customWidth="1"/>
  </cols>
  <sheetData>
    <row r="1" spans="1:12" ht="15" customHeight="1">
      <c r="A1" s="72" t="s">
        <v>137</v>
      </c>
      <c r="B1" s="73"/>
      <c r="C1" s="73"/>
      <c r="D1" s="73"/>
      <c r="E1" s="74"/>
      <c r="G1" s="72" t="s">
        <v>138</v>
      </c>
      <c r="H1" s="73"/>
      <c r="I1" s="73"/>
      <c r="J1" s="73"/>
      <c r="K1" s="74"/>
    </row>
    <row r="2" spans="1:12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2" ht="15" customHeight="1">
      <c r="A3" s="16">
        <v>1</v>
      </c>
      <c r="B3" s="17" t="s">
        <v>139</v>
      </c>
      <c r="C3" s="18">
        <v>513815864</v>
      </c>
      <c r="D3" s="17"/>
      <c r="E3" s="60">
        <v>148.65</v>
      </c>
      <c r="F3" t="s">
        <v>8</v>
      </c>
      <c r="G3" s="17">
        <v>1</v>
      </c>
      <c r="H3" s="17" t="s">
        <v>140</v>
      </c>
      <c r="I3" s="17">
        <v>14093991</v>
      </c>
      <c r="J3" s="17"/>
      <c r="K3" s="60">
        <v>192.61</v>
      </c>
      <c r="L3" t="s">
        <v>33</v>
      </c>
    </row>
    <row r="4" spans="1:12" ht="15" customHeight="1">
      <c r="A4" s="16">
        <v>2</v>
      </c>
      <c r="B4" s="17" t="s">
        <v>141</v>
      </c>
      <c r="C4" s="18">
        <v>513805852</v>
      </c>
      <c r="D4" s="17"/>
      <c r="E4" s="60">
        <v>148.65</v>
      </c>
      <c r="F4" t="s">
        <v>33</v>
      </c>
      <c r="G4" s="17">
        <v>2</v>
      </c>
      <c r="H4" s="17" t="s">
        <v>139</v>
      </c>
      <c r="I4" s="17">
        <v>513815864</v>
      </c>
      <c r="J4" s="17"/>
      <c r="K4" s="60">
        <v>192.61</v>
      </c>
      <c r="L4" t="s">
        <v>8</v>
      </c>
    </row>
    <row r="5" spans="1:12" ht="15" customHeight="1">
      <c r="A5" s="16">
        <v>3</v>
      </c>
      <c r="B5" s="17" t="s">
        <v>142</v>
      </c>
      <c r="C5" s="18">
        <v>513753862</v>
      </c>
      <c r="D5" s="17"/>
      <c r="E5" s="60">
        <v>148.65</v>
      </c>
      <c r="F5" t="s">
        <v>10</v>
      </c>
      <c r="G5" s="17">
        <v>3</v>
      </c>
      <c r="H5" s="17" t="s">
        <v>141</v>
      </c>
      <c r="I5" s="17">
        <v>513805852</v>
      </c>
      <c r="J5" s="17"/>
      <c r="K5" s="60">
        <v>192.61</v>
      </c>
      <c r="L5" t="s">
        <v>33</v>
      </c>
    </row>
    <row r="6" spans="1:12" ht="15" customHeight="1">
      <c r="A6" s="16">
        <v>4</v>
      </c>
      <c r="B6" s="17" t="s">
        <v>143</v>
      </c>
      <c r="C6" s="18">
        <v>513804841</v>
      </c>
      <c r="D6" s="17"/>
      <c r="E6" s="60">
        <v>148.65</v>
      </c>
      <c r="F6" t="s">
        <v>45</v>
      </c>
      <c r="G6" s="17">
        <v>4</v>
      </c>
      <c r="H6" s="17" t="s">
        <v>143</v>
      </c>
      <c r="I6" s="17">
        <v>513804841</v>
      </c>
      <c r="J6" s="17"/>
      <c r="K6" s="60">
        <v>192.61</v>
      </c>
      <c r="L6" t="s">
        <v>45</v>
      </c>
    </row>
    <row r="7" spans="1:12" ht="15" customHeight="1">
      <c r="A7" s="16">
        <v>5</v>
      </c>
      <c r="B7" s="17" t="s">
        <v>144</v>
      </c>
      <c r="C7" s="18">
        <v>513778911</v>
      </c>
      <c r="D7" s="17"/>
      <c r="E7" s="60">
        <v>148.65</v>
      </c>
      <c r="F7" t="s">
        <v>10</v>
      </c>
      <c r="G7" s="17">
        <v>5</v>
      </c>
      <c r="H7" s="17" t="s">
        <v>145</v>
      </c>
      <c r="I7" s="17">
        <v>513796122</v>
      </c>
      <c r="J7" s="17"/>
      <c r="K7" s="60">
        <v>192.61</v>
      </c>
      <c r="L7" t="s">
        <v>45</v>
      </c>
    </row>
    <row r="8" spans="1:12" ht="15" customHeight="1">
      <c r="A8" s="16">
        <v>6</v>
      </c>
      <c r="B8" s="17" t="s">
        <v>146</v>
      </c>
      <c r="C8" s="18">
        <v>513820586</v>
      </c>
      <c r="D8" s="17"/>
      <c r="E8" s="60">
        <v>148.65</v>
      </c>
      <c r="F8" t="s">
        <v>10</v>
      </c>
      <c r="H8" s="19"/>
      <c r="I8" s="19"/>
      <c r="J8" s="7" t="s">
        <v>147</v>
      </c>
      <c r="K8" s="44">
        <f>K3+K4+K5+K6+K7</f>
        <v>963.05000000000007</v>
      </c>
    </row>
    <row r="9" spans="1:12" ht="15" customHeight="1">
      <c r="A9" s="16">
        <v>7</v>
      </c>
      <c r="B9" s="17" t="s">
        <v>148</v>
      </c>
      <c r="C9" s="18">
        <v>513751548</v>
      </c>
      <c r="D9" s="17"/>
      <c r="E9" s="60">
        <v>148.65</v>
      </c>
      <c r="F9" t="s">
        <v>33</v>
      </c>
      <c r="H9" s="19"/>
      <c r="J9" t="s">
        <v>149</v>
      </c>
    </row>
    <row r="10" spans="1:12" ht="15" customHeight="1">
      <c r="A10" s="16">
        <v>8</v>
      </c>
      <c r="B10" s="17" t="s">
        <v>145</v>
      </c>
      <c r="C10" s="18">
        <v>513796122</v>
      </c>
      <c r="D10" s="17"/>
      <c r="E10" s="60">
        <v>148.65</v>
      </c>
      <c r="F10" t="s">
        <v>45</v>
      </c>
      <c r="J10" t="s">
        <v>150</v>
      </c>
    </row>
    <row r="11" spans="1:12" ht="15" customHeight="1">
      <c r="A11" s="16">
        <v>9</v>
      </c>
      <c r="B11" s="17" t="s">
        <v>151</v>
      </c>
      <c r="C11" s="18">
        <v>513810027</v>
      </c>
      <c r="D11" s="20"/>
      <c r="E11" s="60">
        <v>148.65</v>
      </c>
      <c r="F11" t="s">
        <v>8</v>
      </c>
    </row>
    <row r="12" spans="1:12" ht="15" customHeight="1">
      <c r="A12" s="16">
        <v>10</v>
      </c>
      <c r="B12" s="17" t="s">
        <v>152</v>
      </c>
      <c r="C12" s="18">
        <v>513806865</v>
      </c>
      <c r="D12" s="20"/>
      <c r="E12" s="60">
        <v>148.65</v>
      </c>
      <c r="F12" t="s">
        <v>33</v>
      </c>
    </row>
    <row r="13" spans="1:12" ht="15" customHeight="1">
      <c r="A13" s="16">
        <v>11</v>
      </c>
      <c r="B13" s="17" t="s">
        <v>153</v>
      </c>
      <c r="C13" s="18">
        <v>513818467</v>
      </c>
      <c r="D13" s="20"/>
      <c r="E13" s="60">
        <v>148.65</v>
      </c>
      <c r="F13" t="s">
        <v>33</v>
      </c>
    </row>
    <row r="14" spans="1:12" ht="15" customHeight="1">
      <c r="A14" s="16">
        <v>12</v>
      </c>
      <c r="B14" s="17" t="s">
        <v>154</v>
      </c>
      <c r="C14" s="21">
        <v>513799284</v>
      </c>
      <c r="D14" s="22"/>
      <c r="E14" s="60">
        <v>148.65</v>
      </c>
      <c r="F14" t="s">
        <v>8</v>
      </c>
    </row>
    <row r="15" spans="1:12" ht="15" customHeight="1">
      <c r="A15" s="15">
        <v>13</v>
      </c>
      <c r="B15" s="15" t="s">
        <v>155</v>
      </c>
      <c r="C15" s="23">
        <v>14095430</v>
      </c>
      <c r="D15" s="13"/>
      <c r="E15" s="49">
        <v>148.65</v>
      </c>
      <c r="F15" t="s">
        <v>10</v>
      </c>
      <c r="I15" s="76" t="s">
        <v>62</v>
      </c>
      <c r="J15" s="74"/>
      <c r="K15" s="46">
        <f>E18</f>
        <v>2229.7500000000005</v>
      </c>
    </row>
    <row r="16" spans="1:12" ht="15" customHeight="1">
      <c r="A16" s="15">
        <v>14</v>
      </c>
      <c r="B16" s="15" t="s">
        <v>156</v>
      </c>
      <c r="C16" s="23">
        <v>513800553</v>
      </c>
      <c r="D16" s="13"/>
      <c r="E16" s="49">
        <v>148.65</v>
      </c>
      <c r="F16" t="s">
        <v>8</v>
      </c>
      <c r="I16" s="76" t="s">
        <v>63</v>
      </c>
      <c r="J16" s="74"/>
      <c r="K16" s="46">
        <f>K8</f>
        <v>963.05000000000007</v>
      </c>
    </row>
    <row r="17" spans="1:11" ht="15" customHeight="1">
      <c r="A17" s="15">
        <v>15</v>
      </c>
      <c r="B17" s="15" t="s">
        <v>157</v>
      </c>
      <c r="C17" s="23">
        <v>513794109</v>
      </c>
      <c r="D17" s="13"/>
      <c r="E17" s="49">
        <v>148.65</v>
      </c>
      <c r="F17" t="s">
        <v>10</v>
      </c>
      <c r="I17" s="78" t="s">
        <v>53</v>
      </c>
      <c r="J17" s="74"/>
      <c r="K17" s="48">
        <f>K15+K16</f>
        <v>3192.8000000000006</v>
      </c>
    </row>
    <row r="18" spans="1:11" ht="15" customHeight="1">
      <c r="D18" s="11" t="s">
        <v>48</v>
      </c>
      <c r="E18" s="43">
        <f>E3+E4+E5+E6+E7+E8+E9+E10+E11+E12+E13+E14+E15+E16+E17</f>
        <v>2229.7500000000005</v>
      </c>
      <c r="I18" s="76" t="s">
        <v>64</v>
      </c>
      <c r="J18" s="74"/>
      <c r="K18" s="49">
        <v>317.5</v>
      </c>
    </row>
    <row r="19" spans="1:11" ht="15" customHeight="1">
      <c r="D19" s="12" t="s">
        <v>50</v>
      </c>
      <c r="E19" s="53">
        <f>49*15</f>
        <v>735</v>
      </c>
      <c r="I19" s="76" t="s">
        <v>65</v>
      </c>
      <c r="J19" s="74"/>
      <c r="K19" s="50">
        <v>735</v>
      </c>
    </row>
    <row r="20" spans="1:11" ht="15" customHeight="1">
      <c r="D20" s="12" t="s">
        <v>53</v>
      </c>
      <c r="E20" s="53">
        <f>E18-E19</f>
        <v>1494.7500000000005</v>
      </c>
      <c r="I20" s="76" t="s">
        <v>67</v>
      </c>
      <c r="J20" s="74"/>
      <c r="K20" s="51">
        <f>K17-K19-K18</f>
        <v>2140.3000000000006</v>
      </c>
    </row>
    <row r="21" spans="1:11" ht="15" customHeight="1">
      <c r="I21" s="77" t="s">
        <v>68</v>
      </c>
      <c r="J21" s="74"/>
      <c r="K21" s="52">
        <f>E3+E5+E7+E8+E11+E14+E15+E16+E17+K4</f>
        <v>1530.46</v>
      </c>
    </row>
    <row r="22" spans="1:11" ht="15" customHeight="1">
      <c r="I22" s="77" t="s">
        <v>69</v>
      </c>
      <c r="J22" s="74"/>
      <c r="K22" s="52">
        <f>E4+E9+E12+E13+K3+K5</f>
        <v>979.82</v>
      </c>
    </row>
    <row r="23" spans="1:11" ht="15" customHeight="1">
      <c r="I23" s="79" t="s">
        <v>70</v>
      </c>
      <c r="J23" s="74"/>
      <c r="K23" s="55">
        <f>E6+E10+K6+K7</f>
        <v>682.52</v>
      </c>
    </row>
  </sheetData>
  <mergeCells count="11">
    <mergeCell ref="A1:E1"/>
    <mergeCell ref="I23:J23"/>
    <mergeCell ref="I22:J22"/>
    <mergeCell ref="I17:J17"/>
    <mergeCell ref="I18:J18"/>
    <mergeCell ref="I21:J21"/>
    <mergeCell ref="I20:J20"/>
    <mergeCell ref="I16:J16"/>
    <mergeCell ref="I15:J15"/>
    <mergeCell ref="G1:K1"/>
    <mergeCell ref="I19:J19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F14" sqref="F14"/>
    </sheetView>
  </sheetViews>
  <sheetFormatPr defaultColWidth="8.5546875" defaultRowHeight="14.4"/>
  <cols>
    <col min="5" max="5" width="11.6640625" style="1" customWidth="1"/>
    <col min="10" max="10" width="31.109375" style="1" customWidth="1"/>
    <col min="11" max="11" width="13.88671875" style="1" customWidth="1"/>
  </cols>
  <sheetData>
    <row r="1" spans="1:11" ht="15" customHeight="1">
      <c r="A1" s="72" t="s">
        <v>158</v>
      </c>
      <c r="B1" s="73"/>
      <c r="C1" s="73"/>
      <c r="D1" s="73"/>
      <c r="E1" s="74"/>
      <c r="G1" s="72" t="s">
        <v>159</v>
      </c>
      <c r="H1" s="73"/>
      <c r="I1" s="73"/>
      <c r="J1" s="73"/>
      <c r="K1" s="74"/>
    </row>
    <row r="2" spans="1:11" ht="15" customHeight="1">
      <c r="A2" s="2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G2" s="2" t="s">
        <v>2</v>
      </c>
      <c r="H2" s="38" t="s">
        <v>3</v>
      </c>
      <c r="I2" s="38" t="s">
        <v>4</v>
      </c>
      <c r="J2" s="38" t="s">
        <v>5</v>
      </c>
      <c r="K2" s="38" t="s">
        <v>6</v>
      </c>
    </row>
    <row r="3" spans="1:11" ht="15" customHeight="1">
      <c r="A3" s="8"/>
      <c r="B3" s="9"/>
      <c r="D3" s="11" t="s">
        <v>48</v>
      </c>
      <c r="E3" s="43">
        <f>0</f>
        <v>0</v>
      </c>
      <c r="I3" s="6"/>
      <c r="J3" s="7" t="s">
        <v>24</v>
      </c>
      <c r="K3" s="44">
        <f>0</f>
        <v>0</v>
      </c>
    </row>
    <row r="4" spans="1:11" ht="15" customHeight="1">
      <c r="A4" s="8"/>
      <c r="D4" s="12" t="s">
        <v>50</v>
      </c>
      <c r="E4" s="53">
        <f>49*0</f>
        <v>0</v>
      </c>
      <c r="G4" s="8"/>
      <c r="H4" s="6"/>
      <c r="I4" s="6"/>
      <c r="J4" s="9"/>
      <c r="K4" s="45"/>
    </row>
    <row r="5" spans="1:11" ht="15" customHeight="1">
      <c r="A5" s="8"/>
      <c r="D5" s="12" t="s">
        <v>53</v>
      </c>
      <c r="E5" s="53">
        <f>0</f>
        <v>0</v>
      </c>
      <c r="H5" s="10"/>
    </row>
    <row r="6" spans="1:11" ht="15" customHeight="1">
      <c r="I6" s="76" t="s">
        <v>62</v>
      </c>
      <c r="J6" s="74"/>
      <c r="K6" s="46">
        <v>0</v>
      </c>
    </row>
    <row r="7" spans="1:11" ht="15" customHeight="1">
      <c r="I7" s="76" t="s">
        <v>63</v>
      </c>
      <c r="J7" s="74"/>
      <c r="K7" s="47">
        <v>0</v>
      </c>
    </row>
    <row r="8" spans="1:11" ht="15" customHeight="1">
      <c r="I8" s="78" t="s">
        <v>53</v>
      </c>
      <c r="J8" s="74"/>
      <c r="K8" s="48">
        <v>0</v>
      </c>
    </row>
    <row r="9" spans="1:11" ht="15" customHeight="1">
      <c r="I9" s="76" t="s">
        <v>64</v>
      </c>
      <c r="J9" s="74"/>
      <c r="K9" s="49">
        <v>0</v>
      </c>
    </row>
    <row r="10" spans="1:11" ht="15" customHeight="1">
      <c r="I10" s="76" t="s">
        <v>65</v>
      </c>
      <c r="J10" s="74"/>
      <c r="K10" s="50">
        <v>0</v>
      </c>
    </row>
    <row r="11" spans="1:11" ht="15" customHeight="1">
      <c r="I11" s="76" t="s">
        <v>160</v>
      </c>
      <c r="J11" s="74"/>
      <c r="K11" s="50">
        <v>64.39</v>
      </c>
    </row>
    <row r="12" spans="1:11" ht="15" customHeight="1">
      <c r="I12" s="76" t="s">
        <v>161</v>
      </c>
      <c r="J12" s="74"/>
      <c r="K12" s="50">
        <v>64.81</v>
      </c>
    </row>
    <row r="13" spans="1:11" ht="15" customHeight="1">
      <c r="G13" s="54"/>
      <c r="I13" s="76" t="s">
        <v>67</v>
      </c>
      <c r="J13" s="74"/>
      <c r="K13" s="51">
        <f>K8-K10-K9-K11-K12</f>
        <v>-129.19999999999999</v>
      </c>
    </row>
    <row r="14" spans="1:11" ht="15" customHeight="1">
      <c r="I14" s="77" t="s">
        <v>68</v>
      </c>
      <c r="J14" s="74"/>
      <c r="K14" s="52">
        <f>0</f>
        <v>0</v>
      </c>
    </row>
    <row r="15" spans="1:11" ht="15" customHeight="1">
      <c r="I15" s="77" t="s">
        <v>69</v>
      </c>
      <c r="J15" s="74"/>
      <c r="K15" s="52">
        <f>0</f>
        <v>0</v>
      </c>
    </row>
    <row r="16" spans="1:11" ht="15" customHeight="1">
      <c r="I16" s="79" t="s">
        <v>70</v>
      </c>
      <c r="J16" s="74"/>
      <c r="K16" s="55">
        <f>0</f>
        <v>0</v>
      </c>
    </row>
    <row r="17" spans="11:11" ht="15" customHeight="1">
      <c r="K17" s="9"/>
    </row>
  </sheetData>
  <mergeCells count="13"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  <mergeCell ref="I12:J12"/>
    <mergeCell ref="I6:J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D1" zoomScaleNormal="100" workbookViewId="0">
      <selection activeCell="H11" sqref="H11"/>
    </sheetView>
  </sheetViews>
  <sheetFormatPr defaultColWidth="8.5546875" defaultRowHeight="14.4"/>
  <cols>
    <col min="2" max="2" width="37.33203125" style="1" customWidth="1"/>
    <col min="3" max="3" width="11.6640625" style="1" customWidth="1"/>
    <col min="5" max="5" width="8.6640625" style="1" customWidth="1"/>
    <col min="8" max="8" width="29.33203125" style="1" customWidth="1"/>
    <col min="9" max="9" width="15.44140625" style="1" customWidth="1"/>
    <col min="10" max="10" width="22" style="1" customWidth="1"/>
    <col min="11" max="11" width="8.33203125" style="1" customWidth="1"/>
  </cols>
  <sheetData>
    <row r="1" spans="1:12" ht="15" customHeight="1">
      <c r="A1" s="72" t="s">
        <v>162</v>
      </c>
      <c r="B1" s="73"/>
      <c r="C1" s="73"/>
      <c r="D1" s="73"/>
      <c r="E1" s="74"/>
      <c r="G1" s="72" t="s">
        <v>163</v>
      </c>
      <c r="H1" s="73"/>
      <c r="I1" s="73"/>
      <c r="J1" s="73"/>
      <c r="K1" s="74"/>
    </row>
    <row r="2" spans="1:12" ht="1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spans="1:12" ht="15" customHeight="1">
      <c r="A3" s="2"/>
      <c r="B3" s="2" t="s">
        <v>164</v>
      </c>
      <c r="C3" s="38" t="s">
        <v>165</v>
      </c>
      <c r="D3" s="38"/>
      <c r="E3" s="42"/>
      <c r="F3" t="s">
        <v>10</v>
      </c>
      <c r="H3" t="s">
        <v>166</v>
      </c>
      <c r="I3" s="8" t="s">
        <v>167</v>
      </c>
      <c r="J3" s="24"/>
      <c r="K3" s="44"/>
      <c r="L3" t="s">
        <v>8</v>
      </c>
    </row>
    <row r="4" spans="1:12" ht="15" customHeight="1">
      <c r="A4" s="2"/>
      <c r="B4" s="2" t="s">
        <v>168</v>
      </c>
      <c r="C4" s="38" t="s">
        <v>169</v>
      </c>
      <c r="D4" s="38"/>
      <c r="E4" s="42"/>
      <c r="F4" t="s">
        <v>10</v>
      </c>
      <c r="G4" s="8"/>
      <c r="H4" s="8" t="s">
        <v>170</v>
      </c>
      <c r="I4" s="8" t="s">
        <v>171</v>
      </c>
      <c r="J4" s="9"/>
      <c r="K4" s="45"/>
      <c r="L4" t="s">
        <v>45</v>
      </c>
    </row>
    <row r="5" spans="1:12" ht="15" customHeight="1">
      <c r="A5" s="2"/>
      <c r="B5" s="5" t="s">
        <v>172</v>
      </c>
      <c r="C5" s="38" t="s">
        <v>173</v>
      </c>
      <c r="D5" s="38"/>
      <c r="E5" s="42"/>
      <c r="F5" t="s">
        <v>8</v>
      </c>
      <c r="H5" s="8"/>
    </row>
    <row r="6" spans="1:12" ht="15" customHeight="1">
      <c r="A6" s="2"/>
      <c r="B6" s="2" t="s">
        <v>166</v>
      </c>
      <c r="C6" s="38" t="s">
        <v>167</v>
      </c>
      <c r="D6" s="38"/>
      <c r="E6" s="42"/>
      <c r="F6" t="s">
        <v>8</v>
      </c>
      <c r="H6" t="s">
        <v>174</v>
      </c>
      <c r="I6" s="15" t="s">
        <v>175</v>
      </c>
      <c r="J6" s="41"/>
      <c r="K6" s="61"/>
      <c r="L6" t="s">
        <v>8</v>
      </c>
    </row>
    <row r="7" spans="1:12" ht="15" customHeight="1">
      <c r="A7" s="2"/>
      <c r="B7" s="2" t="s">
        <v>170</v>
      </c>
      <c r="C7" s="38" t="s">
        <v>171</v>
      </c>
      <c r="D7" s="38"/>
      <c r="E7" s="42"/>
      <c r="F7" t="s">
        <v>45</v>
      </c>
      <c r="I7" s="15"/>
      <c r="J7" s="41"/>
      <c r="K7" s="62"/>
    </row>
    <row r="8" spans="1:12" ht="15" customHeight="1">
      <c r="A8" s="2"/>
      <c r="B8" s="2" t="s">
        <v>176</v>
      </c>
      <c r="C8" s="38" t="s">
        <v>177</v>
      </c>
      <c r="D8" s="38"/>
      <c r="E8" s="42"/>
      <c r="F8" t="s">
        <v>8</v>
      </c>
      <c r="I8" s="15"/>
      <c r="J8" s="41"/>
      <c r="K8" s="48"/>
    </row>
    <row r="9" spans="1:12" ht="15" customHeight="1">
      <c r="A9" s="2"/>
      <c r="B9" s="2"/>
      <c r="C9" s="38"/>
      <c r="D9" s="38"/>
      <c r="E9" s="42"/>
      <c r="I9" s="15"/>
      <c r="J9" s="41"/>
      <c r="K9" s="49"/>
    </row>
    <row r="10" spans="1:12" ht="15" customHeight="1">
      <c r="A10" s="2"/>
      <c r="B10" s="2" t="s">
        <v>178</v>
      </c>
      <c r="C10" s="38" t="s">
        <v>179</v>
      </c>
      <c r="D10" s="4"/>
      <c r="E10" s="43"/>
      <c r="F10" t="s">
        <v>45</v>
      </c>
      <c r="I10" s="15"/>
      <c r="J10" s="41"/>
      <c r="K10" s="50"/>
    </row>
    <row r="11" spans="1:12" ht="15" customHeight="1">
      <c r="A11" s="2"/>
      <c r="B11" s="5" t="s">
        <v>180</v>
      </c>
      <c r="C11" s="38" t="s">
        <v>181</v>
      </c>
      <c r="D11" s="4"/>
      <c r="E11" s="43"/>
      <c r="F11" t="s">
        <v>8</v>
      </c>
      <c r="I11" s="15"/>
      <c r="J11" s="41"/>
      <c r="K11" s="50"/>
    </row>
    <row r="12" spans="1:12" ht="15" customHeight="1">
      <c r="A12" s="8"/>
      <c r="B12" s="2" t="s">
        <v>182</v>
      </c>
      <c r="C12" s="38" t="s">
        <v>183</v>
      </c>
      <c r="D12" s="38"/>
      <c r="E12" s="43"/>
      <c r="F12" t="s">
        <v>10</v>
      </c>
      <c r="I12" s="15"/>
      <c r="J12" s="41"/>
      <c r="K12" s="50"/>
    </row>
    <row r="13" spans="1:12" ht="15" customHeight="1">
      <c r="A13" s="8"/>
      <c r="B13" s="2" t="s">
        <v>174</v>
      </c>
      <c r="C13" s="38" t="s">
        <v>175</v>
      </c>
      <c r="D13" s="4"/>
      <c r="E13" s="43"/>
      <c r="F13" t="s">
        <v>8</v>
      </c>
      <c r="G13" s="54"/>
      <c r="I13" s="15"/>
      <c r="J13" s="41"/>
      <c r="K13" s="51"/>
    </row>
    <row r="14" spans="1:12" ht="15" customHeight="1">
      <c r="A14" s="8"/>
      <c r="B14" t="s">
        <v>184</v>
      </c>
      <c r="C14" t="s">
        <v>185</v>
      </c>
      <c r="D14" s="25"/>
      <c r="E14" s="63"/>
      <c r="F14" t="s">
        <v>186</v>
      </c>
      <c r="I14" s="26"/>
      <c r="J14" s="41"/>
      <c r="K14" s="52"/>
    </row>
    <row r="15" spans="1:12" ht="15" customHeight="1">
      <c r="B15" t="s">
        <v>184</v>
      </c>
      <c r="C15" t="s">
        <v>119</v>
      </c>
      <c r="F15" t="s">
        <v>186</v>
      </c>
      <c r="I15" s="26"/>
      <c r="J15" s="41"/>
      <c r="K15" s="52"/>
    </row>
    <row r="16" spans="1:12" ht="15" customHeight="1">
      <c r="I16" s="27"/>
      <c r="J16" s="41"/>
      <c r="K16" s="55"/>
    </row>
    <row r="17" spans="11:11" ht="15" customHeight="1">
      <c r="K17" s="9"/>
    </row>
    <row r="18" spans="11:11" ht="15" customHeight="1"/>
    <row r="19" spans="11:11" ht="15" customHeight="1"/>
    <row r="20" spans="11:11" ht="15" customHeight="1"/>
    <row r="21" spans="11:11" ht="15" customHeight="1"/>
    <row r="22" spans="11:11" ht="15" customHeight="1"/>
    <row r="23" spans="11:11" ht="15" customHeight="1"/>
    <row r="24" spans="11:11" ht="15" customHeight="1"/>
    <row r="25" spans="11:11" ht="15" customHeight="1"/>
    <row r="26" spans="11:11" ht="15" customHeight="1"/>
    <row r="27" spans="11:11" ht="15" customHeight="1"/>
    <row r="28" spans="11:11" ht="15" customHeight="1"/>
    <row r="29" spans="11:11" ht="15" customHeight="1"/>
    <row r="30" spans="11:11" ht="15" customHeight="1"/>
    <row r="31" spans="11:11" ht="15" customHeight="1"/>
    <row r="32" spans="11:11" ht="15" customHeight="1"/>
    <row r="33" ht="15" customHeight="1"/>
  </sheetData>
  <mergeCells count="2">
    <mergeCell ref="A1:E1"/>
    <mergeCell ref="G1:K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01.10</vt:lpstr>
      <vt:lpstr>02.10</vt:lpstr>
      <vt:lpstr>03.10</vt:lpstr>
      <vt:lpstr>04.10</vt:lpstr>
      <vt:lpstr>08.10</vt:lpstr>
      <vt:lpstr>10.10</vt:lpstr>
      <vt:lpstr>15.10</vt:lpstr>
      <vt:lpstr>16.10</vt:lpstr>
      <vt:lpstr>17.10</vt:lpstr>
      <vt:lpstr>Planilha10</vt:lpstr>
      <vt:lpstr>Planilha11</vt:lpstr>
      <vt:lpstr>Planilha12</vt:lpstr>
      <vt:lpstr>Planilha13</vt:lpstr>
      <vt:lpstr>Contas Fechamento</vt:lpstr>
      <vt:lpstr>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Felipe</cp:lastModifiedBy>
  <cp:revision>112</cp:revision>
  <dcterms:created xsi:type="dcterms:W3CDTF">2024-10-01T12:28:32Z</dcterms:created>
  <dcterms:modified xsi:type="dcterms:W3CDTF">2024-11-10T12:42:59Z</dcterms:modified>
  <dc:language>pt-BR</dc:language>
</cp:coreProperties>
</file>