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525F2A56-7B54-454A-A3ED-0FC3B35601FA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J25" i="5"/>
  <c r="H25" i="8" s="1"/>
  <c r="H24" i="5"/>
  <c r="G24" i="8" s="1"/>
  <c r="J24" i="5"/>
  <c r="H27" i="5"/>
  <c r="G27" i="8" s="1"/>
  <c r="J27" i="5"/>
  <c r="H27" i="8" s="1"/>
  <c r="H26" i="5"/>
  <c r="G26" i="8" s="1"/>
  <c r="J26" i="5"/>
  <c r="H26" i="8" s="1"/>
  <c r="H23" i="5"/>
  <c r="J23" i="5"/>
  <c r="H23" i="8" s="1"/>
  <c r="H30" i="5"/>
  <c r="B4" i="7" s="1"/>
  <c r="J30" i="5"/>
  <c r="H29" i="5"/>
  <c r="G29" i="8" s="1"/>
  <c r="J29" i="5"/>
  <c r="B5" i="7"/>
  <c r="D5" i="7" s="1"/>
  <c r="H28" i="5"/>
  <c r="G28" i="8" s="1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E37" i="6" l="1"/>
  <c r="H29" i="8"/>
  <c r="R29" i="8" s="1" a="1"/>
  <c r="R29" i="8" s="1"/>
  <c r="E13" i="6"/>
  <c r="B7" i="7"/>
  <c r="D7" i="7" s="1"/>
  <c r="B9" i="7"/>
  <c r="D9" i="7" s="1"/>
  <c r="G25" i="8"/>
  <c r="C37" i="6"/>
  <c r="G23" i="8"/>
  <c r="B8" i="7"/>
  <c r="D8" i="7" s="1"/>
  <c r="H17" i="6"/>
  <c r="C13" i="6"/>
  <c r="R30" i="8" a="1"/>
  <c r="R30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<sst xmlns="http://schemas.openxmlformats.org/spreadsheetml/2006/main" count="300" uniqueCount="105">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</sst>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D2" sqref="D2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>
        <f t="shared" si="4"/>
        <v>2</v>
      </c>
      <c r="I23" s="6" t="s">
        <v>17</v>
      </c>
      <c r="J23" s="68">
        <f t="shared" si="5"/>
        <v>0</v>
      </c>
      <c r="K23" s="97">
        <f t="shared" si="6"/>
        <v>0</v>
      </c>
      <c r="L23" s="104">
        <v>21</v>
      </c>
      <c r="M23" s="6" t="s">
        <v>17</v>
      </c>
      <c r="N23" s="105">
        <v>15</v>
      </c>
      <c r="O23" s="105">
        <v>21</v>
      </c>
      <c r="P23" s="6" t="s">
        <v>17</v>
      </c>
      <c r="Q23" s="105">
        <v>15</v>
      </c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>
        <f t="shared" si="4"/>
        <v>2</v>
      </c>
      <c r="I25" s="6" t="s">
        <v>17</v>
      </c>
      <c r="J25" s="68">
        <f t="shared" si="5"/>
        <v>0</v>
      </c>
      <c r="K25" s="97">
        <f t="shared" si="6"/>
        <v>0</v>
      </c>
      <c r="L25" s="104">
        <v>21</v>
      </c>
      <c r="M25" s="6" t="s">
        <v>17</v>
      </c>
      <c r="N25" s="105">
        <v>15</v>
      </c>
      <c r="O25" s="105">
        <v>21</v>
      </c>
      <c r="P25" s="6" t="s">
        <v>17</v>
      </c>
      <c r="Q25" s="105">
        <v>15</v>
      </c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Markl / Markl</v>
      </c>
      <c r="H26" s="69">
        <f t="shared" si="4"/>
        <v>0</v>
      </c>
      <c r="I26" s="7" t="s">
        <v>17</v>
      </c>
      <c r="J26" s="69">
        <f t="shared" si="5"/>
        <v>2</v>
      </c>
      <c r="K26" s="101">
        <f t="shared" si="6"/>
        <v>0</v>
      </c>
      <c r="L26" s="102">
        <v>15</v>
      </c>
      <c r="M26" s="7" t="s">
        <v>17</v>
      </c>
      <c r="N26" s="103">
        <v>21</v>
      </c>
      <c r="O26" s="103">
        <v>15</v>
      </c>
      <c r="P26" s="7" t="s">
        <v>17</v>
      </c>
      <c r="Q26" s="103">
        <v>21</v>
      </c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Schwab / Schinnerl</v>
      </c>
      <c r="F27" s="6" t="s">
        <v>7</v>
      </c>
      <c r="G27" s="6" t="str">
        <f>IF($H$22=$J$22,CONCATENATE("Loser Match #",$A$22),IF($H$22&lt;$J$22,$E$22,$G$22))</f>
        <v>Matic / Heim</v>
      </c>
      <c r="H27" s="68">
        <f t="shared" si="4"/>
        <v>2</v>
      </c>
      <c r="I27" s="6" t="s">
        <v>17</v>
      </c>
      <c r="J27" s="68">
        <f t="shared" si="5"/>
        <v>0</v>
      </c>
      <c r="K27" s="97">
        <f t="shared" si="6"/>
        <v>0</v>
      </c>
      <c r="L27" s="104">
        <v>21</v>
      </c>
      <c r="M27" s="6" t="s">
        <v>17</v>
      </c>
      <c r="N27" s="105">
        <v>15</v>
      </c>
      <c r="O27" s="105">
        <v>21</v>
      </c>
      <c r="P27" s="6" t="s">
        <v>17</v>
      </c>
      <c r="Q27" s="105">
        <v>15</v>
      </c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1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Markl / Markl</v>
      </c>
      <c r="H28" s="69">
        <f t="shared" si="4"/>
        <v>2</v>
      </c>
      <c r="I28" s="7" t="s">
        <v>17</v>
      </c>
      <c r="J28" s="69">
        <f t="shared" si="5"/>
        <v>0</v>
      </c>
      <c r="K28" s="101">
        <f t="shared" si="6"/>
        <v>0</v>
      </c>
      <c r="L28" s="102">
        <v>21</v>
      </c>
      <c r="M28" s="7" t="s">
        <v>17</v>
      </c>
      <c r="N28" s="103">
        <v>15</v>
      </c>
      <c r="O28" s="103">
        <v>21</v>
      </c>
      <c r="P28" s="7" t="s">
        <v>17</v>
      </c>
      <c r="Q28" s="103">
        <v>15</v>
      </c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Amabile / Padilla</v>
      </c>
      <c r="F29" s="6" t="s">
        <v>7</v>
      </c>
      <c r="G29" s="6" t="str">
        <f>IF($H$27=$J$27,CONCATENATE("Winner Match #",$A$27),IF($H$27&gt;$J$27,$E$27,$G$27))</f>
        <v>Schwab / Schinnerl</v>
      </c>
      <c r="H29" s="68">
        <f t="shared" si="4"/>
        <v>2</v>
      </c>
      <c r="I29" s="6" t="s">
        <v>17</v>
      </c>
      <c r="J29" s="68">
        <f t="shared" si="5"/>
        <v>0</v>
      </c>
      <c r="K29" s="97">
        <f t="shared" si="6"/>
        <v>0</v>
      </c>
      <c r="L29" s="104">
        <v>21</v>
      </c>
      <c r="M29" s="6" t="s">
        <v>17</v>
      </c>
      <c r="N29" s="105">
        <v>15</v>
      </c>
      <c r="O29" s="105">
        <v>21</v>
      </c>
      <c r="P29" s="6" t="s">
        <v>17</v>
      </c>
      <c r="Q29" s="105">
        <v>15</v>
      </c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4</v>
      </c>
      <c r="D30" s="100">
        <v>0.6875</v>
      </c>
      <c r="E30" s="7" t="str">
        <f>IF($H$28=$J$28,CONCATENATE("Loser Match #",$A$28),IF($H$28&lt;$J$28,$E$28,$G$28))</f>
        <v>Markl / Markl</v>
      </c>
      <c r="F30" s="7" t="s">
        <v>7</v>
      </c>
      <c r="G30" s="7" t="str">
        <f>IF($H$29=$J$29,CONCATENATE("Loser Match #",$A$29),IF($H$29&lt;$J$29,$E$29,$G$29))</f>
        <v>Schwab / Schinnerl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1</v>
      </c>
      <c r="D31" s="100">
        <v>0.6875</v>
      </c>
      <c r="E31" s="6" t="str">
        <f>IF($H$28=$J$28,CONCATENATE("Winner Match #",$A$28),IF($H$28&gt;$J$28,$E$28,$G$28))</f>
        <v>Billeter / Wüst</v>
      </c>
      <c r="F31" s="6" t="s">
        <v>7</v>
      </c>
      <c r="G31" s="6" t="str">
        <f>IF($H$29=$J$29,CONCATENATE("Winner Match #",$A$29),IF($H$29&gt;$J$29,$E$29,$G$29))</f>
        <v>Amabile / Padilla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>
        <f>Resultate!H23</f>
        <v>2</v>
      </c>
      <c r="H23">
        <f>Resultate!J23</f>
        <v>0</v>
      </c>
      <c r="I23" s="137">
        <f>Resultate!K23</f>
        <v>0</v>
      </c>
      <c r="J23">
        <f>Resultate!L23</f>
        <v>21</v>
      </c>
      <c r="K23">
        <f>Resultate!N23</f>
        <v>15</v>
      </c>
      <c r="L23">
        <f>Resultate!O23</f>
        <v>21</v>
      </c>
      <c r="M23">
        <f>Resultate!Q23</f>
        <v>15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>
        <f>Resultate!H25</f>
        <v>2</v>
      </c>
      <c r="H25">
        <f>Resultate!J25</f>
        <v>0</v>
      </c>
      <c r="I25" s="137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Markl / Markl</v>
      </c>
      <c r="G26">
        <f>Resultate!H26</f>
        <v>0</v>
      </c>
      <c r="H26">
        <f>Resultate!J26</f>
        <v>2</v>
      </c>
      <c r="I26" s="137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Schwab / Schinnerl</v>
      </c>
      <c r="F27" t="str">
        <f>Resultate!G27</f>
        <v>Matic / Heim</v>
      </c>
      <c r="G27">
        <f>Resultate!H27</f>
        <v>2</v>
      </c>
      <c r="H27">
        <f>Resultate!J27</f>
        <v>0</v>
      </c>
      <c r="I27" s="137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1</v>
      </c>
      <c r="D28" s="137">
        <f>Resultate!D28</f>
        <v>0.65625</v>
      </c>
      <c r="E28" t="str">
        <f>Resultate!E28</f>
        <v>Billeter / Wüst</v>
      </c>
      <c r="F28" t="str">
        <f>Resultate!G28</f>
        <v>Markl / Markl</v>
      </c>
      <c r="G28">
        <f>Resultate!H28</f>
        <v>2</v>
      </c>
      <c r="H28">
        <f>Resultate!J28</f>
        <v>0</v>
      </c>
      <c r="I28" s="137">
        <f>Resultate!K28</f>
        <v>0</v>
      </c>
      <c r="J28">
        <f>Resultate!L28</f>
        <v>21</v>
      </c>
      <c r="K28">
        <f>Resultate!N28</f>
        <v>15</v>
      </c>
      <c r="L28">
        <f>Resultate!O28</f>
        <v>21</v>
      </c>
      <c r="M28">
        <f>Resultate!Q28</f>
        <v>15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Amabile / Padilla</v>
      </c>
      <c r="F29" t="str">
        <f>Resultate!G29</f>
        <v>Schwab / Schinnerl</v>
      </c>
      <c r="G29">
        <f>Resultate!H29</f>
        <v>2</v>
      </c>
      <c r="H29">
        <f>Resultate!J29</f>
        <v>0</v>
      </c>
      <c r="I29" s="137">
        <f>Resultate!K29</f>
        <v>0</v>
      </c>
      <c r="J29">
        <f>Resultate!L29</f>
        <v>21</v>
      </c>
      <c r="K29">
        <f>Resultate!N29</f>
        <v>15</v>
      </c>
      <c r="L29">
        <f>Resultate!O29</f>
        <v>21</v>
      </c>
      <c r="M29">
        <f>Resultate!Q29</f>
        <v>15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4</v>
      </c>
      <c r="D30" s="137">
        <f>Resultate!D30</f>
        <v>0.6875</v>
      </c>
      <c r="E30" t="str">
        <f>Resultate!E30</f>
        <v>Markl / Markl</v>
      </c>
      <c r="F30" t="str">
        <f>Resultate!G30</f>
        <v>Schwab / Schinnerl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Markl / Markl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Markl / Markl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(2 : 0)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Billeter / Wüst </v>
      </c>
      <c r="E20" s="125"/>
      <c r="F20" s="124" t="str">
        <f>CONCATENATE(Resultate!$E$30," ")</f>
        <v xml:space="preserve">Markl / Markl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Amabile / Padilla </v>
      </c>
      <c r="F28" s="128" t="str">
        <f>CONCATENATE(Resultate!$G$30," ")</f>
        <v xml:space="preserve">Schwab / Schinnerl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Amabile / Padilla </v>
      </c>
      <c r="E36" s="131" t="str">
        <f>CONCATENATE("",Resultate!$A$29,"")</f>
        <v>28</v>
      </c>
      <c r="F36" s="14" t="str">
        <f>CONCATENATE(Resultate!$G$29," ")</f>
        <v xml:space="preserve">Schwab / Schinnerl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(2 : 0)</v>
      </c>
      <c r="D37" s="22"/>
      <c r="E37" s="36" t="str">
        <f>CONCATENATE("(",Resultate!$H$29," : ",Resultate!$J$29,")")</f>
        <v>(2 : 0)</v>
      </c>
      <c r="F37" s="26"/>
      <c r="G37" s="23" t="str">
        <f>CONCATENATE("(",Resultate!$J$27," : ",Resultate!$H$27,")")</f>
        <v>(0 : 2)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Schwab / Schinnerl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Garcia / Egli</v>
      </c>
      <c r="C6" s="2" t="str">
        <f>IF(B6="5. Rang","mal schauen",VLOOKUP(B6,Anmeldung!$L$2:$M$17,2,FALSE))</f>
        <v>Estefania Garcia / Nadja Egli</v>
      </c>
      <c r="D6" s="44">
        <f>IF(B6="5. Rang","zu Hause",VLOOKUP(B6,Anmeldung!$I$2:$J$17,2,FALSE))</f>
        <v>0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Matic / Heim</v>
      </c>
      <c r="C7" s="2" t="str">
        <f>IF(B7="5. Rang","mal schauen",VLOOKUP(B7,Anmeldung!$L$2:$M$17,2,FALSE))</f>
        <v>Tara Matic / Jana Heim</v>
      </c>
      <c r="D7" s="44">
        <f>IF(B7="5. Rang","zu Hause",VLOOKUP(B7,Anmeldung!$I$2:$J$17,2,FALSE))</f>
        <v>0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Sauser / Lauper</v>
      </c>
      <c r="C9" s="2" t="str">
        <f>IF(B9="7. Rang","mal schauen",VLOOKUP(B9,Anmeldung!$L$2:$M$17,2,FALSE))</f>
        <v>Elena Sauser / Livia Lauper</v>
      </c>
      <c r="D9" s="44">
        <f>IF(B9="7. Rang","zu Hause",VLOOKUP(B9,Anmeldung!$I$2:$J$17,2,FALSE))</f>
        <v>0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2025-09-20T14:22:32Z</dcterms:modified>
</cp:coreProperties>
</file>