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9F12121E-EC6E-45A8-B157-8C5C4B0CE29B}" xr6:coauthVersionLast="47" xr6:coauthVersionMax="47" xr10:uidLastSave="{00000000-0000-0000-0000-000000000000}"/>
  <bookViews>
    <workbookView xWindow="1200" yWindow="3308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E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R27" i="8" s="1" a="1"/>
  <c r="R27" i="8" s="1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F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F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F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E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E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F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H11" i="8"/>
  <c r="G11" i="8"/>
  <c r="F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H10" i="8"/>
  <c r="G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B17" i="7"/>
  <c r="D17" i="7" s="1"/>
  <c r="H12" i="5"/>
  <c r="J19" i="6" s="1"/>
  <c r="J12" i="5"/>
  <c r="H11" i="5"/>
  <c r="B15" i="7" s="1"/>
  <c r="D15" i="7" s="1"/>
  <c r="J11" i="5"/>
  <c r="H10" i="5"/>
  <c r="B14" i="7" s="1"/>
  <c r="D14" i="7" s="1"/>
  <c r="J10" i="5"/>
  <c r="J43" i="6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16" i="5"/>
  <c r="J16" i="5"/>
  <c r="I37" i="6"/>
  <c r="C37" i="6"/>
  <c r="I8" i="4"/>
  <c r="E8" i="5" s="1"/>
  <c r="A37" i="6" s="1"/>
  <c r="H4" i="5"/>
  <c r="G4" i="8" s="1"/>
  <c r="J4" i="5"/>
  <c r="H4" i="8" s="1"/>
  <c r="J35" i="6"/>
  <c r="I7" i="4"/>
  <c r="G7" i="5" s="1"/>
  <c r="A35" i="6" s="1"/>
  <c r="H7" i="5"/>
  <c r="J7" i="5"/>
  <c r="H5" i="5"/>
  <c r="A22" i="6" s="1"/>
  <c r="J5" i="5"/>
  <c r="J22" i="5"/>
  <c r="I12" i="4"/>
  <c r="E7" i="5" s="1"/>
  <c r="A31" i="6" s="1"/>
  <c r="I15" i="4"/>
  <c r="G6" i="5" s="1"/>
  <c r="A29" i="6" s="1"/>
  <c r="H6" i="5"/>
  <c r="A28" i="6" s="1"/>
  <c r="J6" i="5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23" i="8" l="1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J32" i="6" s="1"/>
  <c r="E15" i="5"/>
  <c r="A9" i="6"/>
  <c r="A16" i="6"/>
  <c r="C14" i="7"/>
  <c r="B3" i="7"/>
  <c r="G15" i="5"/>
  <c r="B21" i="6" s="1"/>
  <c r="B31" i="6"/>
  <c r="C7" i="7"/>
  <c r="C11" i="7"/>
  <c r="C15" i="7"/>
  <c r="G14" i="5"/>
  <c r="C8" i="7"/>
  <c r="C12" i="7"/>
  <c r="J40" i="6" l="1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B27" i="6" s="1"/>
  <c r="E12" i="5"/>
  <c r="J20" i="6" s="1"/>
  <c r="A7" i="5"/>
  <c r="A27" i="6"/>
  <c r="A8" i="5" l="1"/>
  <c r="A33" i="6"/>
  <c r="G12" i="5"/>
  <c r="J16" i="6" s="1"/>
  <c r="G16" i="5"/>
  <c r="B33" i="6" s="1"/>
  <c r="A39" i="6" l="1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I18" i="6" s="1"/>
  <c r="A13" i="5"/>
  <c r="J10" i="6" l="1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I38" i="6" s="1"/>
  <c r="E23" i="5"/>
  <c r="C30" i="6" s="1"/>
  <c r="G23" i="5" l="1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D36" i="6" s="1"/>
  <c r="G26" i="5"/>
  <c r="G8" i="6" s="1"/>
  <c r="H16" i="6" l="1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<sst xmlns="http://schemas.openxmlformats.org/spreadsheetml/2006/main" count="300" uniqueCount="105">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</sst>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D27" sqref="D27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0</v>
      </c>
      <c r="I2" s="5" t="s">
        <v>17</v>
      </c>
      <c r="J2" s="67">
        <f t="shared" ref="J2:J15" si="1">IF(L2=N2,"",SUM(IF(L2&lt;N2,1,0),IF(O2&lt;Q2,1,0),IF(R2&gt;=T2,0,1)))</f>
        <v>2</v>
      </c>
      <c r="K2" s="93">
        <f t="shared" ref="K2:K15" si="2">SUM(V2-U2)</f>
        <v>0</v>
      </c>
      <c r="L2" s="86">
        <v>13</v>
      </c>
      <c r="M2" s="5" t="s">
        <v>17</v>
      </c>
      <c r="N2" s="84">
        <v>21</v>
      </c>
      <c r="O2" s="84">
        <v>15</v>
      </c>
      <c r="P2" s="5" t="s">
        <v>17</v>
      </c>
      <c r="Q2" s="84">
        <v>21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 t="str">
        <f t="shared" si="0"/>
        <v/>
      </c>
      <c r="I5" s="5" t="s">
        <v>17</v>
      </c>
      <c r="J5" s="67" t="str">
        <f t="shared" si="1"/>
        <v/>
      </c>
      <c r="K5" s="93">
        <f t="shared" si="2"/>
        <v>0</v>
      </c>
      <c r="L5" s="86"/>
      <c r="M5" s="5" t="s">
        <v>17</v>
      </c>
      <c r="N5" s="84"/>
      <c r="O5" s="84"/>
      <c r="P5" s="5" t="s">
        <v>17</v>
      </c>
      <c r="Q5" s="84"/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 t="str">
        <f t="shared" si="0"/>
        <v/>
      </c>
      <c r="I6" s="5" t="s">
        <v>17</v>
      </c>
      <c r="J6" s="67" t="str">
        <f t="shared" si="1"/>
        <v/>
      </c>
      <c r="K6" s="93">
        <f t="shared" si="2"/>
        <v>0</v>
      </c>
      <c r="L6" s="86"/>
      <c r="M6" s="5" t="s">
        <v>17</v>
      </c>
      <c r="N6" s="84"/>
      <c r="O6" s="84"/>
      <c r="P6" s="5" t="s">
        <v>17</v>
      </c>
      <c r="Q6" s="84"/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 t="str">
        <f t="shared" si="0"/>
        <v/>
      </c>
      <c r="I7" s="5" t="s">
        <v>17</v>
      </c>
      <c r="J7" s="67" t="str">
        <f t="shared" si="1"/>
        <v/>
      </c>
      <c r="K7" s="93">
        <f t="shared" si="2"/>
        <v>0</v>
      </c>
      <c r="L7" s="86"/>
      <c r="M7" s="5" t="s">
        <v>17</v>
      </c>
      <c r="N7" s="84"/>
      <c r="O7" s="84"/>
      <c r="P7" s="5" t="s">
        <v>17</v>
      </c>
      <c r="Q7" s="84"/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5</v>
      </c>
      <c r="D10" s="132">
        <v>0.46875</v>
      </c>
      <c r="E10" s="7" t="str">
        <f>IF($H$2=$J$2,CONCATENATE("Loser Match #",$A$2),IF($H$2&lt;$J$2,$E$2,$G$2))</f>
        <v>Billeter / Wüst</v>
      </c>
      <c r="F10" s="7" t="s">
        <v>7</v>
      </c>
      <c r="G10" s="7" t="str">
        <f>IF($H$3=$J$3,CONCATENATE("Loser Match #",$A$3),IF($H$3&lt;$J$3,$E$3,$G$3))</f>
        <v>van Polanen / Berner</v>
      </c>
      <c r="H10" s="69" t="str">
        <f t="shared" si="0"/>
        <v/>
      </c>
      <c r="I10" s="7" t="s">
        <v>17</v>
      </c>
      <c r="J10" s="69" t="str">
        <f t="shared" si="1"/>
        <v/>
      </c>
      <c r="K10" s="101">
        <f t="shared" si="2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6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Loser Match #4</v>
      </c>
      <c r="H11" s="67" t="str">
        <f t="shared" si="0"/>
        <v/>
      </c>
      <c r="I11" s="5" t="s">
        <v>17</v>
      </c>
      <c r="J11" s="67" t="str">
        <f t="shared" si="1"/>
        <v/>
      </c>
      <c r="K11" s="93">
        <f t="shared" si="2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Loser Match #6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Bondi / Galeri</v>
      </c>
      <c r="F14" s="7" t="s">
        <v>7</v>
      </c>
      <c r="G14" s="7" t="str">
        <f>IF($H$3=$J$3,CONCATENATE("Winner Match #",$A$3),IF($H$3&gt;$J$3,$E$3,$G$3))</f>
        <v>Ribaut / Brunner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Winner Match #4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Winner Match #6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Loser Match #7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5</v>
      </c>
      <c r="D20" s="100">
        <v>0.5625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6</v>
      </c>
      <c r="D21" s="100">
        <v>0.5625</v>
      </c>
      <c r="E21" s="6" t="str">
        <f>IF($H$10=$J$10,CONCATENATE("Winner Match #",$A$10),IF($H$10&gt;$J$10,$E$10,$G$10))</f>
        <v>Winner Match #9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4</v>
      </c>
      <c r="D22" s="96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5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6</v>
      </c>
      <c r="D24" s="96">
        <v>0.53125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4</v>
      </c>
      <c r="D25" s="100">
        <v>0.5625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5</v>
      </c>
      <c r="D26" s="100">
        <v>0.5625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6</v>
      </c>
      <c r="D27" s="100">
        <v>0.5625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1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0.1992187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0</v>
      </c>
      <c r="H2">
        <f>Resultate!J2</f>
        <v>2</v>
      </c>
      <c r="I2" s="137">
        <f>Resultate!K2</f>
        <v>0</v>
      </c>
      <c r="J2">
        <f>Resultate!L2</f>
        <v>13</v>
      </c>
      <c r="K2">
        <f>Resultate!N2</f>
        <v>21</v>
      </c>
      <c r="L2">
        <f>Resultate!O2</f>
        <v>15</v>
      </c>
      <c r="M2">
        <f>Resultate!Q2</f>
        <v>21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 t="str">
        <f>Resultate!H5</f>
        <v/>
      </c>
      <c r="H5" t="str">
        <f>Resultate!J5</f>
        <v/>
      </c>
      <c r="I5" s="137">
        <f>Resultate!K5</f>
        <v>0</v>
      </c>
      <c r="J5">
        <f>Resultate!L5</f>
        <v>0</v>
      </c>
      <c r="K5">
        <f>Resultate!N5</f>
        <v>0</v>
      </c>
      <c r="L5">
        <f>Resultate!O5</f>
        <v>0</v>
      </c>
      <c r="M5">
        <f>Resultate!Q5</f>
        <v>0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 t="str">
        <f>Resultate!H6</f>
        <v/>
      </c>
      <c r="H6" t="str">
        <f>Resultate!J6</f>
        <v/>
      </c>
      <c r="I6" s="137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 t="str">
        <f>Resultate!H7</f>
        <v/>
      </c>
      <c r="H7" t="str">
        <f>Resultate!J7</f>
        <v/>
      </c>
      <c r="I7" s="137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 t="str">
        <f>Resultate!H8</f>
        <v/>
      </c>
      <c r="H8" t="str">
        <f>Resultate!J8</f>
        <v/>
      </c>
      <c r="I8" s="137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5</v>
      </c>
      <c r="D10" s="137">
        <f>Resultate!D10</f>
        <v>0.46875</v>
      </c>
      <c r="E10" t="str">
        <f>Resultate!E10</f>
        <v>Billeter / Wüst</v>
      </c>
      <c r="F10" t="str">
        <f>Resultate!G10</f>
        <v>van Polanen / Berner</v>
      </c>
      <c r="G10" t="str">
        <f>Resultate!H10</f>
        <v/>
      </c>
      <c r="H10" t="str">
        <f>Resultate!J10</f>
        <v/>
      </c>
      <c r="I10" s="137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6</v>
      </c>
      <c r="D11" s="137">
        <f>Resultate!D11</f>
        <v>0.46875</v>
      </c>
      <c r="E11" t="str">
        <f>Resultate!E11</f>
        <v>Gränicher / Fluri</v>
      </c>
      <c r="F11" t="str">
        <f>Resultate!G11</f>
        <v>Loser Match #4</v>
      </c>
      <c r="G11" t="str">
        <f>Resultate!H11</f>
        <v/>
      </c>
      <c r="H11" t="str">
        <f>Resultate!J11</f>
        <v/>
      </c>
      <c r="I11" s="137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Loser Match #5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Loser Match #7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Bondi / Galeri</v>
      </c>
      <c r="F14" t="str">
        <f>Resultate!G14</f>
        <v>Ribaut / Brunner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Winner Match #4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Winner Match #5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Winner Match #7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upcoming_3_court5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Loser Match #7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upcoming_4_court4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5</v>
      </c>
      <c r="D20" s="137">
        <f>Resultate!D20</f>
        <v>0.5625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upcoming_4_court5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6</v>
      </c>
      <c r="D21" s="137">
        <f>Resultate!D21</f>
        <v>0.5625</v>
      </c>
      <c r="E21" t="str">
        <f>Resultate!E21</f>
        <v>Winner Match #9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upcoming_4_court6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4</v>
      </c>
      <c r="D22" s="137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upcoming_5_court4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5</v>
      </c>
      <c r="D23" s="137">
        <f>Resultate!D23</f>
        <v>0.53125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upcoming_5_court5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6</v>
      </c>
      <c r="D24" s="137">
        <f>Resultate!D24</f>
        <v>0.53125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upcoming_5_court6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4</v>
      </c>
      <c r="D25" s="137">
        <f>Resultate!D25</f>
        <v>0.5625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upcoming_6_court4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5</v>
      </c>
      <c r="D26" s="137">
        <f>Resultate!D26</f>
        <v>0.5625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upcoming_6_court5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6</v>
      </c>
      <c r="D27" s="137">
        <f>Resultate!D27</f>
        <v>0.5625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upcoming_6_court6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Bondi / Galeri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(0 : 2)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Loser Match #7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Loser Match #6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Loser Match #5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Winner Match #4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 : 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 : 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Loser Match #4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Winner Match #6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 : 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Winner Match #9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 : 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Billeter / Wüst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13. Rang</v>
      </c>
      <c r="C14" s="2" t="str">
        <f>IF(B14="13. Rang","mal schauen",VLOOKUP(B14,Anmeldung!$L$2:$M$17,2,FALSE))</f>
        <v>mal schauen</v>
      </c>
      <c r="D14" s="44" t="str">
        <f>IF(B14="13. Rang","zu Hause",VLOOKUP(B14,Anmeldung!$I$2:$J$17,2,FALSE))</f>
        <v>zu Hause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2025-09-20T08:28:04Z</dcterms:modified>
</cp:coreProperties>
</file>