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SynologyDrive\Python\Varia\beach_tournament\"/>
    </mc:Choice>
  </mc:AlternateContent>
  <xr:revisionPtr revIDLastSave="0" documentId="13_ncr:1_{CD029023-2D84-4914-89E1-9A7662A500C5}" xr6:coauthVersionLast="47" xr6:coauthVersionMax="47" xr10:uidLastSave="{00000000-0000-0000-0000-000000000000}"/>
  <bookViews>
    <workbookView xWindow="1520" yWindow="1520" windowWidth="37230" windowHeight="18430" activeTab="2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R25" i="8" s="1" a="1"/>
  <c r="R25" i="8" s="1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R21" i="8" s="1" a="1"/>
  <c r="R21" i="8" s="1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R19" i="8" s="1" a="1"/>
  <c r="R19" i="8" s="1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R17" i="8" s="1" a="1"/>
  <c r="R17" i="8" s="1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R15" i="8" s="1" a="1"/>
  <c r="R15" i="8" s="1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R13" i="8" s="1" a="1"/>
  <c r="R13" i="8" s="1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R11" i="8" s="1" a="1"/>
  <c r="R11" i="8" s="1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R8" i="8" s="1" a="1"/>
  <c r="R8" i="8" s="1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R7" i="8" s="1" a="1"/>
  <c r="R7" i="8" s="1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R6" i="8" s="1" a="1"/>
  <c r="R6" i="8" s="1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R5" i="8" s="1" a="1"/>
  <c r="R5" i="8" s="1"/>
  <c r="B5" i="8"/>
  <c r="A5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R3" i="8" s="1" a="1"/>
  <c r="R3" i="8" s="1"/>
  <c r="B3" i="8"/>
  <c r="A3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R27" i="8" a="1"/>
  <c r="R27" i="8" s="1"/>
  <c r="R26" i="8" a="1"/>
  <c r="R26" i="8" s="1"/>
  <c r="R24" i="8" a="1"/>
  <c r="R24" i="8" s="1"/>
  <c r="R23" i="8" a="1"/>
  <c r="R23" i="8" s="1"/>
  <c r="R22" i="8" a="1"/>
  <c r="R22" i="8" s="1"/>
  <c r="R20" i="8" a="1"/>
  <c r="R20" i="8" s="1"/>
  <c r="R18" i="8" a="1"/>
  <c r="R18" i="8" s="1"/>
  <c r="R16" i="8" a="1"/>
  <c r="R16" i="8" s="1"/>
  <c r="R14" i="8" a="1"/>
  <c r="R14" i="8" s="1"/>
  <c r="R12" i="8" a="1"/>
  <c r="R12" i="8" s="1"/>
  <c r="R10" i="8" a="1"/>
  <c r="R10" i="8" s="1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A4" i="6" s="1"/>
  <c r="J2" i="5"/>
  <c r="I16" i="4"/>
  <c r="E9" i="5" s="1"/>
  <c r="A43" i="6" s="1"/>
  <c r="I11" i="4"/>
  <c r="G8" i="5" s="1"/>
  <c r="A41" i="6" s="1"/>
  <c r="H3" i="5"/>
  <c r="J3" i="5"/>
  <c r="H8" i="5"/>
  <c r="J8" i="5"/>
  <c r="H16" i="5"/>
  <c r="J16" i="5"/>
  <c r="I37" i="6"/>
  <c r="C37" i="6"/>
  <c r="I8" i="4"/>
  <c r="E8" i="5" s="1"/>
  <c r="A37" i="6" s="1"/>
  <c r="H4" i="5"/>
  <c r="J4" i="5"/>
  <c r="J35" i="6"/>
  <c r="I7" i="4"/>
  <c r="G7" i="5" s="1"/>
  <c r="A35" i="6" s="1"/>
  <c r="H7" i="5"/>
  <c r="J7" i="5"/>
  <c r="H5" i="5"/>
  <c r="A22" i="6" s="1"/>
  <c r="J5" i="5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4" i="8" l="1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J44" i="6" s="1"/>
  <c r="B19" i="6"/>
  <c r="C17" i="7"/>
  <c r="G10" i="5"/>
  <c r="J40" i="6" s="1"/>
  <c r="G13" i="6"/>
  <c r="I21" i="6"/>
  <c r="I13" i="6"/>
  <c r="A34" i="6"/>
  <c r="E11" i="5"/>
  <c r="J36" i="6" s="1"/>
  <c r="G37" i="6"/>
  <c r="C5" i="7"/>
  <c r="B2" i="7"/>
  <c r="C2" i="7" s="1"/>
  <c r="E14" i="5"/>
  <c r="B3" i="6" s="1"/>
  <c r="B7" i="6"/>
  <c r="C9" i="7"/>
  <c r="C13" i="7"/>
  <c r="A15" i="6"/>
  <c r="A5" i="5"/>
  <c r="G11" i="5" s="1"/>
  <c r="J32" i="6" s="1"/>
  <c r="E15" i="5"/>
  <c r="B15" i="6" s="1"/>
  <c r="A9" i="6"/>
  <c r="A16" i="6"/>
  <c r="C14" i="7"/>
  <c r="B3" i="7"/>
  <c r="G15" i="5"/>
  <c r="B21" i="6" s="1"/>
  <c r="B31" i="6"/>
  <c r="C7" i="7"/>
  <c r="C11" i="7"/>
  <c r="C15" i="7"/>
  <c r="G14" i="5"/>
  <c r="B9" i="6" s="1"/>
  <c r="C8" i="7"/>
  <c r="C12" i="7"/>
  <c r="D6" i="7" l="1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s="1"/>
  <c r="A12" i="5" l="1"/>
  <c r="J34" i="6"/>
  <c r="E20" i="5"/>
  <c r="I34" i="6" s="1"/>
  <c r="J18" i="6" l="1"/>
  <c r="E19" i="5"/>
  <c r="I18" i="6" s="1"/>
  <c r="A13" i="5"/>
  <c r="J10" i="6" l="1"/>
  <c r="E18" i="5"/>
  <c r="I10" i="6" s="1"/>
  <c r="A14" i="5"/>
  <c r="A15" i="5" l="1"/>
  <c r="B6" i="6"/>
  <c r="G18" i="5"/>
  <c r="I14" i="6" s="1"/>
  <c r="E22" i="5"/>
  <c r="C6" i="6" s="1"/>
  <c r="A16" i="5" l="1"/>
  <c r="B18" i="6"/>
  <c r="G22" i="5"/>
  <c r="C18" i="6" s="1"/>
  <c r="G19" i="5"/>
  <c r="I22" i="6" s="1"/>
  <c r="A17" i="5" l="1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H12" i="6" s="1"/>
  <c r="I12" i="6"/>
  <c r="A20" i="5" l="1"/>
  <c r="I20" i="6"/>
  <c r="G24" i="5"/>
  <c r="H20" i="6" s="1"/>
  <c r="E25" i="5" l="1"/>
  <c r="H37" i="6" s="1"/>
  <c r="I36" i="6"/>
  <c r="A21" i="5"/>
  <c r="I44" i="6" l="1"/>
  <c r="G25" i="5"/>
  <c r="H44" i="6" s="1"/>
  <c r="A22" i="5"/>
  <c r="A23" i="5" l="1"/>
  <c r="C12" i="6"/>
  <c r="E28" i="5"/>
  <c r="D12" i="6" s="1"/>
  <c r="G27" i="5"/>
  <c r="G32" i="6" s="1"/>
  <c r="C36" i="6" l="1"/>
  <c r="A24" i="5"/>
  <c r="E29" i="5"/>
  <c r="D36" i="6" s="1"/>
  <c r="G26" i="5"/>
  <c r="G8" i="6" s="1"/>
  <c r="H16" i="6" l="1"/>
  <c r="A25" i="5"/>
  <c r="E26" i="5"/>
  <c r="G16" i="6" s="1"/>
  <c r="E27" i="5" l="1"/>
  <c r="G40" i="6" s="1"/>
  <c r="A26" i="5"/>
  <c r="H40" i="6"/>
  <c r="G28" i="5" l="1"/>
  <c r="F12" i="6" s="1"/>
  <c r="A27" i="5"/>
  <c r="G12" i="6"/>
  <c r="G36" i="6" l="1"/>
  <c r="G29" i="5"/>
  <c r="F36" i="6" s="1"/>
  <c r="A28" i="5"/>
  <c r="E12" i="6" l="1"/>
  <c r="E30" i="5"/>
  <c r="F20" i="6" s="1"/>
  <c r="A29" i="5"/>
  <c r="E31" i="5"/>
  <c r="D20" i="6" s="1"/>
  <c r="G30" i="5" l="1"/>
  <c r="F28" i="6" s="1"/>
  <c r="A30" i="5"/>
  <c r="G31" i="5"/>
  <c r="D28" i="6" s="1"/>
  <c r="E36" i="6"/>
  <c r="F24" i="6" l="1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<sst xmlns="http://schemas.openxmlformats.org/spreadsheetml/2006/main" count="300" uniqueCount="105">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</sst>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6328125" defaultRowHeight="12.5" x14ac:dyDescent="0.25"/>
  <cols>
    <col min="1" max="1" width="3" style="59" customWidth="1"/>
    <col min="2" max="2" width="13.81640625" style="60" customWidth="1"/>
    <col min="3" max="3" width="11.36328125" style="60" customWidth="1"/>
    <col min="4" max="4" width="6.453125" customWidth="1"/>
    <col min="5" max="5" width="16.81640625" style="60" customWidth="1"/>
    <col min="6" max="6" width="12.1796875" style="60" customWidth="1"/>
    <col min="7" max="7" width="7.1796875" customWidth="1"/>
    <col min="8" max="8" width="4.453125" customWidth="1"/>
    <col min="9" max="9" width="23.453125" bestFit="1" customWidth="1"/>
    <col min="10" max="10" width="18.453125" style="59" customWidth="1"/>
    <col min="11" max="11" width="6.1796875" style="59" customWidth="1"/>
    <col min="12" max="13" width="14.453125" hidden="1" customWidth="1"/>
  </cols>
  <sheetData>
    <row r="1" spans="1:13" ht="43.5" customHeight="1" thickTop="1" thickBot="1" x14ac:dyDescent="0.3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2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2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2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2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2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2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2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2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2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2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2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2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2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2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2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2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25">
      <c r="A19" s="61" t="s">
        <v>31</v>
      </c>
      <c r="B19" s="62"/>
      <c r="D19" s="63" t="s">
        <v>32</v>
      </c>
      <c r="E19" s="64"/>
      <c r="J19"/>
    </row>
    <row r="20" spans="1:13" x14ac:dyDescent="0.25">
      <c r="J20"/>
    </row>
    <row r="21" spans="1:13" x14ac:dyDescent="0.25">
      <c r="J21"/>
    </row>
    <row r="22" spans="1:13" x14ac:dyDescent="0.25">
      <c r="J22"/>
    </row>
    <row r="23" spans="1:13" x14ac:dyDescent="0.2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zoomScale="75" zoomScaleNormal="75" workbookViewId="0">
      <selection activeCell="C5" sqref="C5:C8"/>
    </sheetView>
  </sheetViews>
  <sheetFormatPr defaultColWidth="9.1796875" defaultRowHeight="15.5" x14ac:dyDescent="0.25"/>
  <cols>
    <col min="1" max="3" width="4.6328125" style="66" customWidth="1"/>
    <col min="4" max="4" width="7.1796875" style="66" bestFit="1" customWidth="1"/>
    <col min="5" max="5" width="29.453125" style="66" customWidth="1"/>
    <col min="6" max="6" width="3.453125" style="66" customWidth="1"/>
    <col min="7" max="7" width="29.453125" style="66" customWidth="1"/>
    <col min="8" max="10" width="3.81640625" style="66" customWidth="1"/>
    <col min="11" max="11" width="6.1796875" style="66" customWidth="1"/>
    <col min="12" max="20" width="3.81640625" style="66" customWidth="1"/>
    <col min="21" max="16384" width="9.1796875" style="4"/>
  </cols>
  <sheetData>
    <row r="1" spans="1:24" ht="64.5" customHeight="1" x14ac:dyDescent="0.2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2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 t="str">
        <f t="shared" ref="H2:H15" si="0">IF(L2=N2,"",SUM(IF(L2&gt;N2,1,0),IF(O2&gt;Q2,1,0),IF(R2&lt;=T2,0,1)))</f>
        <v/>
      </c>
      <c r="I2" s="5" t="s">
        <v>17</v>
      </c>
      <c r="J2" s="67" t="str">
        <f t="shared" ref="J2:J15" si="1">IF(L2=N2,"",SUM(IF(L2&lt;N2,1,0),IF(O2&lt;Q2,1,0),IF(R2&gt;=T2,0,1)))</f>
        <v/>
      </c>
      <c r="K2" s="93">
        <f t="shared" ref="K2:K15" si="2">SUM(V2-U2)</f>
        <v>0</v>
      </c>
      <c r="L2" s="86"/>
      <c r="M2" s="5" t="s">
        <v>17</v>
      </c>
      <c r="N2" s="84"/>
      <c r="O2" s="84"/>
      <c r="P2" s="5" t="s">
        <v>17</v>
      </c>
      <c r="Q2" s="84"/>
      <c r="R2" s="82"/>
      <c r="S2" s="5" t="s">
        <v>17</v>
      </c>
      <c r="T2" s="82"/>
      <c r="U2" s="70"/>
      <c r="V2" s="70"/>
      <c r="W2"/>
      <c r="X2"/>
    </row>
    <row r="3" spans="1:24" ht="18" customHeight="1" x14ac:dyDescent="0.2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 t="str">
        <f t="shared" si="0"/>
        <v/>
      </c>
      <c r="I3" s="5" t="s">
        <v>17</v>
      </c>
      <c r="J3" s="67" t="str">
        <f t="shared" si="1"/>
        <v/>
      </c>
      <c r="K3" s="93">
        <f t="shared" si="2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2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 t="str">
        <f t="shared" si="0"/>
        <v/>
      </c>
      <c r="I4" s="5" t="s">
        <v>17</v>
      </c>
      <c r="J4" s="67" t="str">
        <f t="shared" si="1"/>
        <v/>
      </c>
      <c r="K4" s="93">
        <f t="shared" si="2"/>
        <v>0</v>
      </c>
      <c r="L4" s="86"/>
      <c r="M4" s="5" t="s">
        <v>17</v>
      </c>
      <c r="N4" s="84"/>
      <c r="O4" s="84"/>
      <c r="P4" s="5" t="s">
        <v>17</v>
      </c>
      <c r="Q4" s="84"/>
      <c r="R4" s="82"/>
      <c r="S4" s="5" t="s">
        <v>17</v>
      </c>
      <c r="T4" s="82"/>
      <c r="U4" s="70"/>
      <c r="V4" s="70"/>
      <c r="W4"/>
      <c r="X4"/>
    </row>
    <row r="5" spans="1:24" ht="18" customHeight="1" x14ac:dyDescent="0.25">
      <c r="A5" s="92">
        <f t="shared" si="3"/>
        <v>4</v>
      </c>
      <c r="B5" s="5" t="s">
        <v>16</v>
      </c>
      <c r="C5" s="82"/>
      <c r="D5" s="132">
        <v>0.42708333333333331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25">
      <c r="A6" s="92">
        <f t="shared" si="3"/>
        <v>5</v>
      </c>
      <c r="B6" s="5" t="s">
        <v>16</v>
      </c>
      <c r="C6" s="82"/>
      <c r="D6" s="132">
        <v>0.42708333333333331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25">
      <c r="A7" s="92">
        <f t="shared" si="3"/>
        <v>6</v>
      </c>
      <c r="B7" s="5" t="s">
        <v>16</v>
      </c>
      <c r="C7" s="82"/>
      <c r="D7" s="132">
        <v>0.42708333333333331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25">
      <c r="A8" s="92">
        <f t="shared" si="3"/>
        <v>7</v>
      </c>
      <c r="B8" s="5" t="s">
        <v>16</v>
      </c>
      <c r="C8" s="82"/>
      <c r="D8" s="132">
        <v>0.44791666666666669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3">
      <c r="A9" s="94">
        <f t="shared" si="3"/>
        <v>8</v>
      </c>
      <c r="B9" s="6" t="s">
        <v>16</v>
      </c>
      <c r="C9" s="95"/>
      <c r="D9" s="133">
        <v>0.44791666666666669</v>
      </c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25">
      <c r="A10" s="98">
        <f t="shared" si="3"/>
        <v>9</v>
      </c>
      <c r="B10" s="7">
        <v>13</v>
      </c>
      <c r="C10" s="99"/>
      <c r="D10" s="100"/>
      <c r="E10" s="7" t="str">
        <f>IF($H$2=$J$2,CONCATENATE("Loser Match #",$A$2),IF($H$2&lt;$J$2,$E$2,$G$2))</f>
        <v>Loser Match #1</v>
      </c>
      <c r="F10" s="7" t="s">
        <v>7</v>
      </c>
      <c r="G10" s="7" t="str">
        <f>IF($H$3=$J$3,CONCATENATE("Loser Match #",$A$3),IF($H$3&lt;$J$3,$E$3,$G$3))</f>
        <v>Loser Match #2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25">
      <c r="A11" s="92">
        <f t="shared" si="3"/>
        <v>10</v>
      </c>
      <c r="B11" s="5">
        <v>13</v>
      </c>
      <c r="C11" s="82"/>
      <c r="D11" s="83"/>
      <c r="E11" s="5" t="str">
        <f>IF($H$4=$J$4,CONCATENATE("Loser Match #",$A$4),IF($H$4&lt;$J$4,$E$4,$G$4))</f>
        <v>Loser Match #3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25">
      <c r="A12" s="92">
        <f t="shared" si="3"/>
        <v>11</v>
      </c>
      <c r="B12" s="5">
        <v>13</v>
      </c>
      <c r="C12" s="82"/>
      <c r="D12" s="83"/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3">
      <c r="A13" s="94">
        <f t="shared" si="3"/>
        <v>12</v>
      </c>
      <c r="B13" s="6">
        <v>13</v>
      </c>
      <c r="C13" s="95"/>
      <c r="D13" s="96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25">
      <c r="A14" s="98">
        <f t="shared" si="3"/>
        <v>13</v>
      </c>
      <c r="B14" s="7" t="s">
        <v>18</v>
      </c>
      <c r="C14" s="99"/>
      <c r="D14" s="100"/>
      <c r="E14" s="7" t="str">
        <f>IF($H$2=$J$2,CONCATENATE("Winner Match #",$A$2),IF($H$2&gt;$J$2,$E$2,$G$2))</f>
        <v>Winner Match #1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25">
      <c r="A15" s="92">
        <f t="shared" si="3"/>
        <v>14</v>
      </c>
      <c r="B15" s="5" t="s">
        <v>18</v>
      </c>
      <c r="C15" s="82"/>
      <c r="D15" s="83"/>
      <c r="E15" s="5" t="str">
        <f>IF($H$4=$J$4,CONCATENATE("Winner Match #",$A$4),IF($H$4&gt;$J$4,$E$4,$G$4))</f>
        <v>Winner Match #3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25">
      <c r="A16" s="92">
        <f t="shared" si="3"/>
        <v>15</v>
      </c>
      <c r="B16" s="5" t="s">
        <v>18</v>
      </c>
      <c r="C16" s="82"/>
      <c r="D16" s="83"/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3">
      <c r="A17" s="94">
        <f t="shared" si="3"/>
        <v>16</v>
      </c>
      <c r="B17" s="6" t="s">
        <v>18</v>
      </c>
      <c r="C17" s="95"/>
      <c r="D17" s="96"/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25">
      <c r="A18" s="98">
        <f t="shared" si="3"/>
        <v>17</v>
      </c>
      <c r="B18" s="7">
        <v>9</v>
      </c>
      <c r="C18" s="99"/>
      <c r="D18" s="100"/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25">
      <c r="A19" s="92">
        <f t="shared" si="3"/>
        <v>18</v>
      </c>
      <c r="B19" s="5">
        <v>9</v>
      </c>
      <c r="C19" s="82"/>
      <c r="D19" s="83"/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x14ac:dyDescent="0.25">
      <c r="A20" s="92">
        <f t="shared" si="3"/>
        <v>19</v>
      </c>
      <c r="B20" s="5">
        <v>9</v>
      </c>
      <c r="C20" s="82"/>
      <c r="D20" s="83"/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3">
      <c r="A21" s="94">
        <f t="shared" si="3"/>
        <v>20</v>
      </c>
      <c r="B21" s="6">
        <v>9</v>
      </c>
      <c r="C21" s="95"/>
      <c r="D21" s="96"/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x14ac:dyDescent="0.25">
      <c r="A22" s="98">
        <f t="shared" si="3"/>
        <v>21</v>
      </c>
      <c r="B22" s="7" t="s">
        <v>39</v>
      </c>
      <c r="C22" s="99"/>
      <c r="D22" s="100"/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3">
      <c r="A23" s="94">
        <f t="shared" si="3"/>
        <v>22</v>
      </c>
      <c r="B23" s="6" t="s">
        <v>39</v>
      </c>
      <c r="C23" s="95"/>
      <c r="D23" s="96"/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25">
      <c r="A24" s="98">
        <f t="shared" si="3"/>
        <v>23</v>
      </c>
      <c r="B24" s="7">
        <v>7</v>
      </c>
      <c r="C24" s="99"/>
      <c r="D24" s="100"/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3">
      <c r="A25" s="94">
        <f t="shared" si="3"/>
        <v>24</v>
      </c>
      <c r="B25" s="6">
        <v>7</v>
      </c>
      <c r="C25" s="95"/>
      <c r="D25" s="96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x14ac:dyDescent="0.25">
      <c r="A26" s="98">
        <f t="shared" si="3"/>
        <v>25</v>
      </c>
      <c r="B26" s="7">
        <v>5</v>
      </c>
      <c r="C26" s="99"/>
      <c r="D26" s="100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3">
      <c r="A27" s="94">
        <f t="shared" si="3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2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3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2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3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tabSelected="1" workbookViewId="0">
      <selection activeCell="S31" sqref="S31"/>
    </sheetView>
  </sheetViews>
  <sheetFormatPr defaultRowHeight="12.5" x14ac:dyDescent="0.25"/>
  <sheetData>
    <row r="1" spans="1:19" x14ac:dyDescent="0.2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2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 t="str">
        <f>Resultate!H2</f>
        <v/>
      </c>
      <c r="H2" t="str">
        <f>Resultate!J2</f>
        <v/>
      </c>
      <c r="I2" s="137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" t="s">
        <v>104</v>
      </c>
    </row>
    <row r="3" spans="1:19" x14ac:dyDescent="0.2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 t="str">
        <f>Resultate!H3</f>
        <v/>
      </c>
      <c r="H3" t="str">
        <f>Resultate!J3</f>
        <v/>
      </c>
      <c r="I3" s="137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104</v>
      </c>
    </row>
    <row r="4" spans="1:19" x14ac:dyDescent="0.2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 t="str">
        <f>Resultate!H4</f>
        <v/>
      </c>
      <c r="H4" t="str">
        <f>Resultate!J4</f>
        <v/>
      </c>
      <c r="I4" s="137">
        <f>Resultate!K4</f>
        <v>0</v>
      </c>
      <c r="J4">
        <f>Resultate!L4</f>
        <v>0</v>
      </c>
      <c r="K4">
        <f>Resultate!N4</f>
        <v>0</v>
      </c>
      <c r="L4">
        <f>Resultate!O4</f>
        <v>0</v>
      </c>
      <c r="M4">
        <f>Resultate!Q4</f>
        <v>0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4" t="s">
        <v>104</v>
      </c>
    </row>
    <row r="5" spans="1:19" x14ac:dyDescent="0.25">
      <c r="A5">
        <f>Resultate!A5</f>
        <v>4</v>
      </c>
      <c r="B5" s="136" t="str">
        <f>Resultate!B5</f>
        <v>I</v>
      </c>
      <c r="C5">
        <f>Resultate!C5</f>
        <v>0</v>
      </c>
      <c r="D5" s="137">
        <f>Resultate!D5</f>
        <v>0.42708333333333331</v>
      </c>
      <c r="E5" t="str">
        <f>Resultate!E5</f>
        <v>Wiedemann / Büchelin</v>
      </c>
      <c r="F5" t="str">
        <f>Resultate!G5</f>
        <v>Barinova / Koshcheeva</v>
      </c>
      <c r="G5" t="str">
        <f>Resultate!H5</f>
        <v/>
      </c>
      <c r="H5" t="str">
        <f>Resultate!J5</f>
        <v/>
      </c>
      <c r="I5" s="137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5" t="s">
        <v>104</v>
      </c>
    </row>
    <row r="6" spans="1:19" x14ac:dyDescent="0.25">
      <c r="A6">
        <f>Resultate!A6</f>
        <v>5</v>
      </c>
      <c r="B6" s="136" t="str">
        <f>Resultate!B6</f>
        <v>I</v>
      </c>
      <c r="C6">
        <f>Resultate!C6</f>
        <v>0</v>
      </c>
      <c r="D6" s="137">
        <f>Resultate!D6</f>
        <v>0.42708333333333331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6" t="s">
        <v>104</v>
      </c>
    </row>
    <row r="7" spans="1:19" x14ac:dyDescent="0.25">
      <c r="A7">
        <f>Resultate!A7</f>
        <v>6</v>
      </c>
      <c r="B7" s="136" t="str">
        <f>Resultate!B7</f>
        <v>I</v>
      </c>
      <c r="C7">
        <f>Resultate!C7</f>
        <v>0</v>
      </c>
      <c r="D7" s="137">
        <f>Resultate!D7</f>
        <v>0.42708333333333331</v>
      </c>
      <c r="E7" t="str">
        <f>Resultate!E7</f>
        <v>Schwab / Schinnerl</v>
      </c>
      <c r="F7" t="str">
        <f>Resultate!G7</f>
        <v>Kämpfen / Maurer</v>
      </c>
      <c r="G7" t="str">
        <f>Resultate!H7</f>
        <v/>
      </c>
      <c r="H7" t="str">
        <f>Resultate!J7</f>
        <v/>
      </c>
      <c r="I7" s="137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7" t="s">
        <v>104</v>
      </c>
    </row>
    <row r="8" spans="1:19" x14ac:dyDescent="0.25">
      <c r="A8">
        <f>Resultate!A8</f>
        <v>7</v>
      </c>
      <c r="B8" s="136" t="str">
        <f>Resultate!B8</f>
        <v>I</v>
      </c>
      <c r="C8">
        <f>Resultate!C8</f>
        <v>0</v>
      </c>
      <c r="D8" s="137">
        <f>Resultate!D8</f>
        <v>0.44791666666666669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8" t="s">
        <v>104</v>
      </c>
    </row>
    <row r="9" spans="1:19" x14ac:dyDescent="0.2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0.44791666666666669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25">
      <c r="A10">
        <f>Resultate!A10</f>
        <v>9</v>
      </c>
      <c r="B10" s="136">
        <f>Resultate!B10</f>
        <v>13</v>
      </c>
      <c r="C10">
        <f>Resultate!C10</f>
        <v>0</v>
      </c>
      <c r="D10" s="137">
        <f>Resultate!D10</f>
        <v>0</v>
      </c>
      <c r="E10" t="str">
        <f>Resultate!E10</f>
        <v>Loser Match #1</v>
      </c>
      <c r="F10" t="str">
        <f>Resultate!G10</f>
        <v>Loser Match #2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104</v>
      </c>
    </row>
    <row r="11" spans="1:19" x14ac:dyDescent="0.25">
      <c r="A11">
        <f>Resultate!A11</f>
        <v>10</v>
      </c>
      <c r="B11" s="136">
        <f>Resultate!B11</f>
        <v>13</v>
      </c>
      <c r="C11">
        <f>Resultate!C11</f>
        <v>0</v>
      </c>
      <c r="D11" s="137">
        <f>Resultate!D11</f>
        <v>0</v>
      </c>
      <c r="E11" t="str">
        <f>Resultate!E11</f>
        <v>Loser Match #3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1" t="s">
        <v>104</v>
      </c>
    </row>
    <row r="12" spans="1:19" x14ac:dyDescent="0.25">
      <c r="A12">
        <f>Resultate!A12</f>
        <v>11</v>
      </c>
      <c r="B12" s="136">
        <f>Resultate!B12</f>
        <v>13</v>
      </c>
      <c r="C12">
        <f>Resultate!C12</f>
        <v>0</v>
      </c>
      <c r="D12" s="137">
        <f>Resultate!D12</f>
        <v>0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2" t="s">
        <v>104</v>
      </c>
    </row>
    <row r="13" spans="1:19" x14ac:dyDescent="0.2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25">
      <c r="A14">
        <f>Resultate!A14</f>
        <v>13</v>
      </c>
      <c r="B14" s="136" t="str">
        <f>Resultate!B14</f>
        <v>II</v>
      </c>
      <c r="C14">
        <f>Resultate!C14</f>
        <v>0</v>
      </c>
      <c r="D14" s="137">
        <f>Resultate!D14</f>
        <v>0</v>
      </c>
      <c r="E14" t="str">
        <f>Resultate!E14</f>
        <v>Winner Match #1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4" t="s">
        <v>104</v>
      </c>
    </row>
    <row r="15" spans="1:19" x14ac:dyDescent="0.25">
      <c r="A15">
        <f>Resultate!A15</f>
        <v>14</v>
      </c>
      <c r="B15" s="136" t="str">
        <f>Resultate!B15</f>
        <v>II</v>
      </c>
      <c r="C15">
        <f>Resultate!C15</f>
        <v>0</v>
      </c>
      <c r="D15" s="137">
        <f>Resultate!D15</f>
        <v>0</v>
      </c>
      <c r="E15" t="str">
        <f>Resultate!E15</f>
        <v>Winner Match #3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5" t="s">
        <v>104</v>
      </c>
    </row>
    <row r="16" spans="1:19" x14ac:dyDescent="0.25">
      <c r="A16">
        <f>Resultate!A16</f>
        <v>15</v>
      </c>
      <c r="B16" s="136" t="str">
        <f>Resultate!B16</f>
        <v>II</v>
      </c>
      <c r="C16">
        <f>Resultate!C16</f>
        <v>0</v>
      </c>
      <c r="D16" s="137">
        <f>Resultate!D16</f>
        <v>0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6" t="s">
        <v>104</v>
      </c>
    </row>
    <row r="17" spans="1:19" x14ac:dyDescent="0.25">
      <c r="A17">
        <f>Resultate!A17</f>
        <v>16</v>
      </c>
      <c r="B17" s="136" t="str">
        <f>Resultate!B17</f>
        <v>II</v>
      </c>
      <c r="C17">
        <f>Resultate!C17</f>
        <v>0</v>
      </c>
      <c r="D17" s="137">
        <f>Resultate!D17</f>
        <v>0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7" t="s">
        <v>104</v>
      </c>
    </row>
    <row r="18" spans="1:19" x14ac:dyDescent="0.25">
      <c r="A18">
        <f>Resultate!A18</f>
        <v>17</v>
      </c>
      <c r="B18" s="136">
        <f>Resultate!B18</f>
        <v>9</v>
      </c>
      <c r="C18">
        <f>Resultate!C18</f>
        <v>0</v>
      </c>
      <c r="D18" s="137">
        <f>Resultate!D18</f>
        <v>0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8" t="s">
        <v>104</v>
      </c>
    </row>
    <row r="19" spans="1:19" x14ac:dyDescent="0.25">
      <c r="A19">
        <f>Resultate!A19</f>
        <v>18</v>
      </c>
      <c r="B19" s="136">
        <f>Resultate!B19</f>
        <v>9</v>
      </c>
      <c r="C19">
        <f>Resultate!C19</f>
        <v>0</v>
      </c>
      <c r="D19" s="137">
        <f>Resultate!D19</f>
        <v>0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9" t="s">
        <v>104</v>
      </c>
    </row>
    <row r="20" spans="1:19" x14ac:dyDescent="0.25">
      <c r="A20">
        <f>Resultate!A20</f>
        <v>19</v>
      </c>
      <c r="B20" s="136">
        <f>Resultate!B20</f>
        <v>9</v>
      </c>
      <c r="C20">
        <f>Resultate!C20</f>
        <v>0</v>
      </c>
      <c r="D20" s="137">
        <f>Resultate!D20</f>
        <v>0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0" t="s">
        <v>104</v>
      </c>
    </row>
    <row r="21" spans="1:19" x14ac:dyDescent="0.25">
      <c r="A21">
        <f>Resultate!A21</f>
        <v>20</v>
      </c>
      <c r="B21" s="136">
        <f>Resultate!B21</f>
        <v>9</v>
      </c>
      <c r="C21">
        <f>Resultate!C21</f>
        <v>0</v>
      </c>
      <c r="D21" s="137">
        <f>Resultate!D21</f>
        <v>0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1" t="s">
        <v>104</v>
      </c>
    </row>
    <row r="22" spans="1:19" x14ac:dyDescent="0.25">
      <c r="A22">
        <f>Resultate!A22</f>
        <v>21</v>
      </c>
      <c r="B22" s="136" t="str">
        <f>Resultate!B22</f>
        <v>III</v>
      </c>
      <c r="C22">
        <f>Resultate!C22</f>
        <v>0</v>
      </c>
      <c r="D22" s="137">
        <f>Resultate!D22</f>
        <v>0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2" t="s">
        <v>104</v>
      </c>
    </row>
    <row r="23" spans="1:19" x14ac:dyDescent="0.25">
      <c r="A23">
        <f>Resultate!A23</f>
        <v>22</v>
      </c>
      <c r="B23" s="136" t="str">
        <f>Resultate!B23</f>
        <v>III</v>
      </c>
      <c r="C23">
        <f>Resultate!C23</f>
        <v>0</v>
      </c>
      <c r="D23" s="137">
        <f>Resultate!D23</f>
        <v>0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3" t="s">
        <v>104</v>
      </c>
    </row>
    <row r="24" spans="1:19" x14ac:dyDescent="0.25">
      <c r="A24">
        <f>Resultate!A24</f>
        <v>23</v>
      </c>
      <c r="B24" s="136">
        <f>Resultate!B24</f>
        <v>7</v>
      </c>
      <c r="C24">
        <f>Resultate!C24</f>
        <v>0</v>
      </c>
      <c r="D24" s="137">
        <f>Resultate!D24</f>
        <v>0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4" t="s">
        <v>104</v>
      </c>
    </row>
    <row r="25" spans="1:19" x14ac:dyDescent="0.25">
      <c r="A25">
        <f>Resultate!A25</f>
        <v>24</v>
      </c>
      <c r="B25" s="136">
        <f>Resultate!B25</f>
        <v>7</v>
      </c>
      <c r="C25">
        <f>Resultate!C25</f>
        <v>0</v>
      </c>
      <c r="D25" s="137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104</v>
      </c>
    </row>
    <row r="26" spans="1:19" x14ac:dyDescent="0.25">
      <c r="A26">
        <f>Resultate!A26</f>
        <v>25</v>
      </c>
      <c r="B26" s="136">
        <f>Resultate!B26</f>
        <v>5</v>
      </c>
      <c r="C26">
        <f>Resultate!C26</f>
        <v>0</v>
      </c>
      <c r="D26" s="137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104</v>
      </c>
    </row>
    <row r="27" spans="1:19" x14ac:dyDescent="0.25">
      <c r="A27">
        <f>Resultate!A27</f>
        <v>26</v>
      </c>
      <c r="B27" s="136">
        <f>Resultate!B27</f>
        <v>5</v>
      </c>
      <c r="C27">
        <f>Resultate!C27</f>
        <v>0</v>
      </c>
      <c r="D27" s="137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104</v>
      </c>
    </row>
    <row r="28" spans="1:19" x14ac:dyDescent="0.2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2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2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workbookViewId="0">
      <selection activeCell="G24" sqref="G24"/>
    </sheetView>
  </sheetViews>
  <sheetFormatPr defaultColWidth="9.1796875" defaultRowHeight="9" x14ac:dyDescent="0.25"/>
  <cols>
    <col min="1" max="1" width="14.6328125" style="8" customWidth="1"/>
    <col min="2" max="4" width="12.6328125" style="8" customWidth="1"/>
    <col min="5" max="5" width="10.36328125" style="8" customWidth="1"/>
    <col min="6" max="10" width="12.6328125" style="8" customWidth="1"/>
    <col min="11" max="16384" width="9.1796875" style="8"/>
  </cols>
  <sheetData>
    <row r="1" spans="1:14" ht="10" customHeight="1" x14ac:dyDescent="0.2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" customHeight="1" x14ac:dyDescent="0.25">
      <c r="A2" s="107"/>
      <c r="B2"/>
      <c r="C2" s="14"/>
      <c r="D2" s="14"/>
      <c r="I2"/>
      <c r="J2"/>
      <c r="K2" s="9"/>
      <c r="L2" s="9"/>
      <c r="M2" s="9"/>
      <c r="N2" s="9"/>
    </row>
    <row r="3" spans="1:14" ht="10" customHeight="1" x14ac:dyDescent="0.25">
      <c r="A3" s="11" t="str">
        <f>CONCATENATE("",Resultate!$A$2,"")</f>
        <v>1</v>
      </c>
      <c r="B3" s="108" t="str">
        <f>CONCATENATE(Resultate!$E$14," ")</f>
        <v xml:space="preserve">Winner Match #1 </v>
      </c>
      <c r="C3"/>
      <c r="D3" s="14"/>
      <c r="G3"/>
      <c r="H3"/>
      <c r="I3"/>
      <c r="J3"/>
      <c r="K3" s="9"/>
      <c r="L3" s="9"/>
      <c r="M3" s="9"/>
      <c r="N3" s="9"/>
    </row>
    <row r="4" spans="1:14" ht="10" customHeight="1" x14ac:dyDescent="0.25">
      <c r="A4" s="109" t="str">
        <f>CONCATENATE("(",Resultate!$H$2," : ",Resultate!$J$2,")")</f>
        <v>( : 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" customHeight="1" x14ac:dyDescent="0.2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" customHeight="1" x14ac:dyDescent="0.2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" customHeight="1" x14ac:dyDescent="0.2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" customHeight="1" x14ac:dyDescent="0.2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" customHeight="1" x14ac:dyDescent="0.2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" customHeight="1" x14ac:dyDescent="0.2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" customHeight="1" x14ac:dyDescent="0.2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" customHeight="1" x14ac:dyDescent="0.2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" customHeight="1" x14ac:dyDescent="0.2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" customHeight="1" x14ac:dyDescent="0.2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" customHeight="1" x14ac:dyDescent="0.25">
      <c r="A15" s="11" t="str">
        <f>CONCATENATE("",Resultate!$A$4,"")</f>
        <v>3</v>
      </c>
      <c r="B15" s="112" t="str">
        <f>CONCATENATE(Resultate!$E$15," ")</f>
        <v xml:space="preserve">Winner Match #3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" customHeight="1" x14ac:dyDescent="0.25">
      <c r="A16" s="109" t="str">
        <f>CONCATENATE("(",Resultate!$H$4," : ",Resultate!$J$4,")")</f>
        <v>( : 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10" customHeight="1" x14ac:dyDescent="0.2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" customHeight="1" x14ac:dyDescent="0.2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" customHeight="1" x14ac:dyDescent="0.2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" customHeight="1" x14ac:dyDescent="0.2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" customHeight="1" x14ac:dyDescent="0.2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" customHeight="1" x14ac:dyDescent="0.2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" customHeight="1" x14ac:dyDescent="0.2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" customHeight="1" x14ac:dyDescent="0.2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" customHeight="1" x14ac:dyDescent="0.2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" customHeight="1" x14ac:dyDescent="0.2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" customHeight="1" x14ac:dyDescent="0.2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" customHeight="1" x14ac:dyDescent="0.2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" customHeight="1" x14ac:dyDescent="0.2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" customHeight="1" x14ac:dyDescent="0.2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" customHeight="1" x14ac:dyDescent="0.2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" customHeight="1" x14ac:dyDescent="0.2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10" customHeight="1" x14ac:dyDescent="0.2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10" customHeight="1" x14ac:dyDescent="0.2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" customHeight="1" x14ac:dyDescent="0.2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" customHeight="1" x14ac:dyDescent="0.2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Loser Match #3 </v>
      </c>
      <c r="K36"/>
    </row>
    <row r="37" spans="1:12" ht="10" customHeight="1" x14ac:dyDescent="0.2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" customHeight="1" x14ac:dyDescent="0.2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" customHeight="1" x14ac:dyDescent="0.2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" customHeight="1" x14ac:dyDescent="0.2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10" customHeight="1" x14ac:dyDescent="0.2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" customHeight="1" x14ac:dyDescent="0.2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" customHeight="1" x14ac:dyDescent="0.2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" customHeight="1" x14ac:dyDescent="0.2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Loser Match #1 </v>
      </c>
      <c r="K44" s="9"/>
    </row>
    <row r="45" spans="1:12" ht="10" customHeight="1" x14ac:dyDescent="0.2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" customHeight="1" x14ac:dyDescent="0.2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" customHeight="1" x14ac:dyDescent="0.2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5" x14ac:dyDescent="0.2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horizontalDpi="300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6328125" defaultRowHeight="12.5" x14ac:dyDescent="0.25"/>
  <cols>
    <col min="1" max="1" width="3" style="4" customWidth="1"/>
    <col min="2" max="2" width="19.453125" customWidth="1"/>
    <col min="3" max="3" width="32" customWidth="1"/>
    <col min="4" max="4" width="21" customWidth="1"/>
  </cols>
  <sheetData>
    <row r="1" spans="1:4" ht="39" customHeight="1" x14ac:dyDescent="0.2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2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2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2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2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2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2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2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2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2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2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2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2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2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2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2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3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2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2020-04-03T08:03:09Z</cp:lastPrinted>
  <dcterms:created xsi:type="dcterms:W3CDTF">2005-06-20T09:17:43Z</dcterms:created>
  <dcterms:modified xsi:type="dcterms:W3CDTF">2025-09-19T23:45:15Z</dcterms:modified>
</cp:coreProperties>
</file>