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sai\OneDrive\Documents\"/>
    </mc:Choice>
  </mc:AlternateContent>
  <xr:revisionPtr revIDLastSave="0" documentId="13_ncr:1_{A580DC25-60AF-4295-8DB6-1960D8DA26F8}" xr6:coauthVersionLast="47" xr6:coauthVersionMax="47" xr10:uidLastSave="{00000000-0000-0000-0000-000000000000}"/>
  <bookViews>
    <workbookView xWindow="10" yWindow="0" windowWidth="19180" windowHeight="11010" firstSheet="8" activeTab="12" xr2:uid="{B976761D-6BC1-44CB-A34D-F447E27D18E1}"/>
  </bookViews>
  <sheets>
    <sheet name="References" sheetId="1" r:id="rId1"/>
    <sheet name="Indirect" sheetId="2" r:id="rId2"/>
    <sheet name="Date_" sheetId="16" r:id="rId3"/>
    <sheet name="Xlookup" sheetId="9" r:id="rId4"/>
    <sheet name="Row_Column" sheetId="12" r:id="rId5"/>
    <sheet name="Data" sheetId="5" state="hidden" r:id="rId6"/>
    <sheet name="Offset" sheetId="7" state="hidden" r:id="rId7"/>
    <sheet name="Date" sheetId="4" state="hidden" r:id="rId8"/>
    <sheet name="Data_" sheetId="14" r:id="rId9"/>
    <sheet name="If And Or" sheetId="17" r:id="rId10"/>
    <sheet name="Offset_" sheetId="15" r:id="rId11"/>
    <sheet name="Product_data" sheetId="13" r:id="rId12"/>
    <sheet name="Conditional Formatting" sheetId="18" r:id="rId13"/>
    <sheet name="Pratique" sheetId="3" r:id="rId14"/>
  </sheets>
  <externalReferences>
    <externalReference r:id="rId15"/>
  </externalReferences>
  <definedNames>
    <definedName name="ExternalData_2" localSheetId="11" hidden="1">Product_data!$A$1:$I$398</definedName>
    <definedName name="Georges">Indirect!$B$4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7" i="2"/>
  <c r="F3" i="17"/>
  <c r="F4" i="17"/>
  <c r="F5" i="17"/>
  <c r="F6" i="17"/>
  <c r="F7" i="17"/>
  <c r="F8" i="17"/>
  <c r="F9" i="17"/>
  <c r="F10" i="17"/>
  <c r="F11" i="17"/>
  <c r="F12" i="17"/>
  <c r="F13" i="17"/>
  <c r="F2" i="17"/>
  <c r="A7" i="16"/>
  <c r="A4" i="16"/>
  <c r="A3" i="16"/>
  <c r="D2" i="16"/>
  <c r="D3" i="16" s="1"/>
  <c r="E14" i="15"/>
  <c r="D14" i="15"/>
  <c r="C14" i="15"/>
  <c r="B14" i="15"/>
  <c r="A14" i="15"/>
  <c r="E13" i="15"/>
  <c r="D13" i="15"/>
  <c r="C13" i="15"/>
  <c r="B13" i="15"/>
  <c r="A13" i="15"/>
  <c r="E12" i="15"/>
  <c r="D12" i="15"/>
  <c r="C12" i="15"/>
  <c r="B12" i="15"/>
  <c r="A12" i="15"/>
  <c r="E11" i="15"/>
  <c r="D11" i="15"/>
  <c r="C11" i="15"/>
  <c r="B11" i="15"/>
  <c r="A11" i="15"/>
  <c r="E10" i="15"/>
  <c r="D10" i="15"/>
  <c r="C10" i="15"/>
  <c r="B10" i="15"/>
  <c r="A10" i="15"/>
  <c r="E9" i="15"/>
  <c r="D9" i="15"/>
  <c r="C9" i="15"/>
  <c r="B9" i="15"/>
  <c r="A9" i="15"/>
  <c r="E8" i="15"/>
  <c r="D8" i="15"/>
  <c r="C8" i="15"/>
  <c r="B8" i="15"/>
  <c r="A8" i="15"/>
  <c r="E7" i="15"/>
  <c r="D7" i="15"/>
  <c r="C7" i="15"/>
  <c r="B7" i="15"/>
  <c r="A7" i="15"/>
  <c r="E6" i="15"/>
  <c r="D6" i="15"/>
  <c r="C6" i="15"/>
  <c r="B6" i="15"/>
  <c r="A6" i="15"/>
  <c r="E5" i="15"/>
  <c r="D5" i="15"/>
  <c r="C5" i="15"/>
  <c r="B5" i="15"/>
  <c r="A5" i="15"/>
  <c r="E4" i="15"/>
  <c r="D4" i="15"/>
  <c r="C4" i="15"/>
  <c r="B4" i="15"/>
  <c r="A4" i="15"/>
  <c r="E3" i="15"/>
  <c r="D3" i="15"/>
  <c r="C3" i="15"/>
  <c r="B3" i="15"/>
  <c r="A3" i="15"/>
  <c r="E2" i="15"/>
  <c r="D2" i="15"/>
  <c r="C2" i="15"/>
  <c r="B2" i="15"/>
  <c r="A2" i="15"/>
  <c r="E1" i="15"/>
  <c r="D1" i="15"/>
  <c r="C1" i="15"/>
  <c r="B1" i="15"/>
  <c r="A1" i="15"/>
  <c r="A1" i="5" a="1"/>
  <c r="A1" i="5" s="1"/>
  <c r="K3" i="9" a="1"/>
  <c r="K3" i="9" s="1"/>
  <c r="H8" i="7"/>
  <c r="H5" i="7"/>
  <c r="B1" i="7"/>
  <c r="C1" i="7"/>
  <c r="D1" i="7"/>
  <c r="E1" i="7"/>
  <c r="B2" i="7"/>
  <c r="C2" i="7"/>
  <c r="D2" i="7"/>
  <c r="E2" i="7"/>
  <c r="B3" i="7"/>
  <c r="C3" i="7"/>
  <c r="D3" i="7"/>
  <c r="E3" i="7"/>
  <c r="B4" i="7"/>
  <c r="C4" i="7"/>
  <c r="D4" i="7"/>
  <c r="E4" i="7"/>
  <c r="B5" i="7"/>
  <c r="C5" i="7"/>
  <c r="D5" i="7"/>
  <c r="E5" i="7"/>
  <c r="B6" i="7"/>
  <c r="C6" i="7"/>
  <c r="D6" i="7"/>
  <c r="E6" i="7"/>
  <c r="B7" i="7"/>
  <c r="C7" i="7"/>
  <c r="D7" i="7"/>
  <c r="E7" i="7"/>
  <c r="B8" i="7"/>
  <c r="C8" i="7"/>
  <c r="D8" i="7"/>
  <c r="E8" i="7"/>
  <c r="B9" i="7"/>
  <c r="C9" i="7"/>
  <c r="D9" i="7"/>
  <c r="E9" i="7"/>
  <c r="B10" i="7"/>
  <c r="C10" i="7"/>
  <c r="D10" i="7"/>
  <c r="E10" i="7"/>
  <c r="B11" i="7"/>
  <c r="C11" i="7"/>
  <c r="D11" i="7"/>
  <c r="E11" i="7"/>
  <c r="B12" i="7"/>
  <c r="C12" i="7"/>
  <c r="D12" i="7"/>
  <c r="E12" i="7"/>
  <c r="B13" i="7"/>
  <c r="C13" i="7"/>
  <c r="D13" i="7"/>
  <c r="E13" i="7"/>
  <c r="B14" i="7"/>
  <c r="C14" i="7"/>
  <c r="D14" i="7"/>
  <c r="E14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" i="7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E32" i="4" s="1"/>
  <c r="A7" i="4"/>
  <c r="A4" i="4"/>
  <c r="G2" i="12"/>
  <c r="K15" i="12"/>
  <c r="F10" i="12"/>
  <c r="H2" i="12"/>
  <c r="I2" i="12"/>
  <c r="J2" i="12"/>
  <c r="K2" i="12"/>
  <c r="L2" i="12"/>
  <c r="M2" i="12"/>
  <c r="N2" i="12"/>
  <c r="O2" i="12"/>
  <c r="P2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" i="12"/>
  <c r="G6" i="9"/>
  <c r="G2" i="9"/>
  <c r="A3" i="4"/>
  <c r="E3" i="3"/>
  <c r="K3" i="3" s="1"/>
  <c r="F3" i="3"/>
  <c r="E4" i="3"/>
  <c r="F4" i="3"/>
  <c r="K4" i="3" s="1"/>
  <c r="E5" i="3"/>
  <c r="G5" i="3" s="1"/>
  <c r="F5" i="3"/>
  <c r="E6" i="3"/>
  <c r="K6" i="3" s="1"/>
  <c r="F6" i="3"/>
  <c r="E7" i="3"/>
  <c r="K7" i="3" s="1"/>
  <c r="F7" i="3"/>
  <c r="E8" i="3"/>
  <c r="F8" i="3"/>
  <c r="E9" i="3"/>
  <c r="F9" i="3"/>
  <c r="E10" i="3"/>
  <c r="F10" i="3"/>
  <c r="G10" i="3" s="1"/>
  <c r="E11" i="3"/>
  <c r="K11" i="3" s="1"/>
  <c r="F11" i="3"/>
  <c r="E12" i="3"/>
  <c r="F12" i="3"/>
  <c r="K12" i="3" s="1"/>
  <c r="E13" i="3"/>
  <c r="K13" i="3" s="1"/>
  <c r="F13" i="3"/>
  <c r="E2" i="3"/>
  <c r="G4" i="3"/>
  <c r="G8" i="3"/>
  <c r="G9" i="3"/>
  <c r="F2" i="3"/>
  <c r="G2" i="3"/>
  <c r="K8" i="3"/>
  <c r="K9" i="3"/>
  <c r="K10" i="3"/>
  <c r="J3" i="3"/>
  <c r="J4" i="3"/>
  <c r="J5" i="3"/>
  <c r="J6" i="3"/>
  <c r="J7" i="3"/>
  <c r="J8" i="3"/>
  <c r="J9" i="3"/>
  <c r="J10" i="3"/>
  <c r="J2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I10" i="3"/>
  <c r="D10" i="3"/>
  <c r="C10" i="3"/>
  <c r="I9" i="3"/>
  <c r="D9" i="3"/>
  <c r="C9" i="3"/>
  <c r="I8" i="3"/>
  <c r="D8" i="3"/>
  <c r="C8" i="3"/>
  <c r="I7" i="3"/>
  <c r="D7" i="3"/>
  <c r="C7" i="3"/>
  <c r="I6" i="3"/>
  <c r="D6" i="3"/>
  <c r="C6" i="3"/>
  <c r="I5" i="3"/>
  <c r="D5" i="3"/>
  <c r="C5" i="3"/>
  <c r="I4" i="3"/>
  <c r="D4" i="3"/>
  <c r="C4" i="3"/>
  <c r="I3" i="3"/>
  <c r="D3" i="3"/>
  <c r="C3" i="3"/>
  <c r="I2" i="3"/>
  <c r="D2" i="3"/>
  <c r="C2" i="3"/>
  <c r="H8" i="1"/>
  <c r="H2" i="1"/>
  <c r="H3" i="1"/>
  <c r="H4" i="1"/>
  <c r="H5" i="1"/>
  <c r="H6" i="1"/>
  <c r="H7" i="1"/>
  <c r="I5" i="1"/>
  <c r="F3" i="1"/>
  <c r="F4" i="1"/>
  <c r="F5" i="1"/>
  <c r="F6" i="1"/>
  <c r="F7" i="1"/>
  <c r="F2" i="1"/>
  <c r="B2" i="1"/>
  <c r="C2" i="1" s="1"/>
  <c r="D2" i="1" s="1"/>
  <c r="K3" i="1" s="1"/>
  <c r="B3" i="1"/>
  <c r="I4" i="1" s="1"/>
  <c r="B4" i="1"/>
  <c r="C4" i="1"/>
  <c r="D4" i="1" s="1"/>
  <c r="K5" i="1" s="1"/>
  <c r="B5" i="1"/>
  <c r="C5" i="1"/>
  <c r="D5" i="1"/>
  <c r="K6" i="1" s="1"/>
  <c r="B6" i="1"/>
  <c r="C6" i="1" s="1"/>
  <c r="B7" i="1"/>
  <c r="C7" i="1" s="1"/>
  <c r="D7" i="1" s="1"/>
  <c r="K8" i="1" s="1"/>
  <c r="B8" i="1"/>
  <c r="C8" i="1" s="1"/>
  <c r="D8" i="1" s="1"/>
  <c r="B9" i="1"/>
  <c r="C9" i="1"/>
  <c r="D9" i="1" s="1"/>
  <c r="B10" i="1"/>
  <c r="C10" i="1"/>
  <c r="D10" i="1"/>
  <c r="B1" i="1"/>
  <c r="A7" i="2" a="1"/>
  <c r="A10" i="2" a="1"/>
  <c r="A9" i="2" a="1"/>
  <c r="F4" i="2" a="1"/>
  <c r="H8" i="3" a="1"/>
  <c r="A8" i="2" a="1"/>
  <c r="H10" i="3" a="1"/>
  <c r="H2" i="3" a="1"/>
  <c r="H5" i="3" a="1"/>
  <c r="H9" i="3" a="1"/>
  <c r="F4" i="2" l="1"/>
  <c r="A7" i="2"/>
  <c r="E2" i="16"/>
  <c r="F2" i="16"/>
  <c r="F3" i="16"/>
  <c r="D4" i="16"/>
  <c r="E3" i="16"/>
  <c r="E31" i="4"/>
  <c r="G31" i="4" s="1"/>
  <c r="F30" i="4"/>
  <c r="H30" i="4" s="1"/>
  <c r="J27" i="4"/>
  <c r="E29" i="4"/>
  <c r="G29" i="4" s="1"/>
  <c r="J26" i="4"/>
  <c r="E27" i="4"/>
  <c r="G27" i="4" s="1"/>
  <c r="J22" i="4"/>
  <c r="F26" i="4"/>
  <c r="H26" i="4" s="1"/>
  <c r="J21" i="4"/>
  <c r="E26" i="4"/>
  <c r="G26" i="4" s="1"/>
  <c r="J18" i="4"/>
  <c r="E25" i="4"/>
  <c r="G25" i="4" s="1"/>
  <c r="J29" i="4"/>
  <c r="F32" i="4"/>
  <c r="H32" i="4" s="1"/>
  <c r="F28" i="4"/>
  <c r="H28" i="4" s="1"/>
  <c r="F24" i="4"/>
  <c r="H24" i="4" s="1"/>
  <c r="G32" i="4"/>
  <c r="J28" i="4"/>
  <c r="E28" i="4"/>
  <c r="G28" i="4" s="1"/>
  <c r="E24" i="4"/>
  <c r="G24" i="4" s="1"/>
  <c r="E30" i="4"/>
  <c r="G30" i="4" s="1"/>
  <c r="E23" i="4"/>
  <c r="G23" i="4" s="1"/>
  <c r="J20" i="4"/>
  <c r="J30" i="4"/>
  <c r="J19" i="4"/>
  <c r="F31" i="4"/>
  <c r="H31" i="4" s="1"/>
  <c r="F29" i="4"/>
  <c r="H29" i="4" s="1"/>
  <c r="F27" i="4"/>
  <c r="H27" i="4" s="1"/>
  <c r="F25" i="4"/>
  <c r="H25" i="4" s="1"/>
  <c r="F23" i="4"/>
  <c r="H23" i="4" s="1"/>
  <c r="J25" i="4"/>
  <c r="J17" i="4"/>
  <c r="J24" i="4"/>
  <c r="J16" i="4"/>
  <c r="J23" i="4"/>
  <c r="J15" i="4"/>
  <c r="J14" i="4"/>
  <c r="A10" i="2"/>
  <c r="D33" i="4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E18" i="4"/>
  <c r="G18" i="4" s="1"/>
  <c r="E10" i="4"/>
  <c r="G10" i="4" s="1"/>
  <c r="E17" i="4"/>
  <c r="G17" i="4" s="1"/>
  <c r="E9" i="4"/>
  <c r="G9" i="4" s="1"/>
  <c r="E16" i="4"/>
  <c r="G16" i="4" s="1"/>
  <c r="E8" i="4"/>
  <c r="G8" i="4" s="1"/>
  <c r="E6" i="4"/>
  <c r="G6" i="4" s="1"/>
  <c r="E22" i="4"/>
  <c r="G22" i="4" s="1"/>
  <c r="E14" i="4"/>
  <c r="G14" i="4" s="1"/>
  <c r="E21" i="4"/>
  <c r="G21" i="4" s="1"/>
  <c r="E13" i="4"/>
  <c r="G13" i="4" s="1"/>
  <c r="E5" i="4"/>
  <c r="G5" i="4" s="1"/>
  <c r="E20" i="4"/>
  <c r="G20" i="4" s="1"/>
  <c r="E12" i="4"/>
  <c r="G12" i="4" s="1"/>
  <c r="E4" i="4"/>
  <c r="G4" i="4" s="1"/>
  <c r="E15" i="4"/>
  <c r="G15" i="4" s="1"/>
  <c r="E7" i="4"/>
  <c r="G7" i="4" s="1"/>
  <c r="E19" i="4"/>
  <c r="G19" i="4" s="1"/>
  <c r="E11" i="4"/>
  <c r="G11" i="4" s="1"/>
  <c r="E3" i="4"/>
  <c r="G3" i="4" s="1"/>
  <c r="E2" i="4"/>
  <c r="G2" i="4" s="1"/>
  <c r="F18" i="4"/>
  <c r="H18" i="4" s="1"/>
  <c r="F10" i="4"/>
  <c r="H10" i="4" s="1"/>
  <c r="F17" i="4"/>
  <c r="H17" i="4" s="1"/>
  <c r="F13" i="4"/>
  <c r="H13" i="4" s="1"/>
  <c r="F9" i="4"/>
  <c r="H9" i="4" s="1"/>
  <c r="F16" i="4"/>
  <c r="H16" i="4" s="1"/>
  <c r="F8" i="4"/>
  <c r="H8" i="4" s="1"/>
  <c r="F15" i="4"/>
  <c r="H15" i="4" s="1"/>
  <c r="F7" i="4"/>
  <c r="H7" i="4" s="1"/>
  <c r="F22" i="4"/>
  <c r="H22" i="4" s="1"/>
  <c r="F14" i="4"/>
  <c r="H14" i="4" s="1"/>
  <c r="F6" i="4"/>
  <c r="H6" i="4" s="1"/>
  <c r="F21" i="4"/>
  <c r="H21" i="4" s="1"/>
  <c r="F5" i="4"/>
  <c r="H5" i="4" s="1"/>
  <c r="F20" i="4"/>
  <c r="H20" i="4" s="1"/>
  <c r="F12" i="4"/>
  <c r="H12" i="4" s="1"/>
  <c r="F4" i="4"/>
  <c r="H4" i="4" s="1"/>
  <c r="F19" i="4"/>
  <c r="H19" i="4" s="1"/>
  <c r="F11" i="4"/>
  <c r="H11" i="4" s="1"/>
  <c r="F3" i="4"/>
  <c r="H3" i="4" s="1"/>
  <c r="F2" i="4"/>
  <c r="H2" i="4" s="1"/>
  <c r="G7" i="3"/>
  <c r="K5" i="3"/>
  <c r="G6" i="3"/>
  <c r="G3" i="3"/>
  <c r="H2" i="3"/>
  <c r="K2" i="3"/>
  <c r="J8" i="1"/>
  <c r="H5" i="3"/>
  <c r="H9" i="3"/>
  <c r="H10" i="3"/>
  <c r="H8" i="3"/>
  <c r="J7" i="1"/>
  <c r="D6" i="1"/>
  <c r="K7" i="1" s="1"/>
  <c r="J3" i="1"/>
  <c r="I2" i="1"/>
  <c r="I3" i="1"/>
  <c r="C1" i="1"/>
  <c r="J5" i="1"/>
  <c r="I7" i="1"/>
  <c r="I6" i="1"/>
  <c r="I8" i="1"/>
  <c r="C3" i="1"/>
  <c r="A9" i="2"/>
  <c r="A8" i="2"/>
  <c r="H7" i="3" a="1"/>
  <c r="H6" i="3" a="1"/>
  <c r="H4" i="3" a="1"/>
  <c r="H3" i="3" a="1"/>
  <c r="F4" i="16" l="1"/>
  <c r="E4" i="16"/>
  <c r="D5" i="16"/>
  <c r="H3" i="3"/>
  <c r="H7" i="3"/>
  <c r="H6" i="3"/>
  <c r="H4" i="3"/>
  <c r="D1" i="1"/>
  <c r="K2" i="1" s="1"/>
  <c r="J2" i="1"/>
  <c r="D3" i="1"/>
  <c r="K4" i="1" s="1"/>
  <c r="J4" i="1"/>
  <c r="J6" i="1"/>
  <c r="D6" i="16" l="1"/>
  <c r="E5" i="16"/>
  <c r="F5" i="16"/>
  <c r="F6" i="16" l="1"/>
  <c r="E6" i="16"/>
  <c r="D7" i="16"/>
  <c r="F7" i="16" l="1"/>
  <c r="E7" i="16"/>
  <c r="D8" i="16"/>
  <c r="D9" i="16" l="1"/>
  <c r="E8" i="16"/>
  <c r="F8" i="16"/>
  <c r="F9" i="16" l="1"/>
  <c r="E9" i="16"/>
  <c r="D10" i="16"/>
  <c r="D11" i="16" l="1"/>
  <c r="F10" i="16"/>
  <c r="E10" i="16"/>
  <c r="D12" i="16" l="1"/>
  <c r="F11" i="16"/>
  <c r="E11" i="16"/>
  <c r="E12" i="16" l="1"/>
  <c r="F12" i="16"/>
  <c r="D13" i="16"/>
  <c r="D14" i="16" l="1"/>
  <c r="F13" i="16"/>
  <c r="E13" i="16"/>
  <c r="E14" i="16" l="1"/>
  <c r="D15" i="16"/>
  <c r="J14" i="16"/>
  <c r="F14" i="16"/>
  <c r="E15" i="16" l="1"/>
  <c r="F15" i="16"/>
  <c r="D16" i="16"/>
  <c r="J15" i="16"/>
  <c r="J16" i="16" l="1"/>
  <c r="F16" i="16"/>
  <c r="E16" i="16"/>
  <c r="D17" i="16"/>
  <c r="J17" i="16" l="1"/>
  <c r="D18" i="16"/>
  <c r="E17" i="16"/>
  <c r="F17" i="16"/>
  <c r="E18" i="16" l="1"/>
  <c r="D19" i="16"/>
  <c r="J18" i="16"/>
  <c r="F18" i="16"/>
  <c r="E19" i="16" l="1"/>
  <c r="J19" i="16"/>
  <c r="F19" i="16"/>
  <c r="D20" i="16"/>
  <c r="J20" i="16" l="1"/>
  <c r="F20" i="16"/>
  <c r="E20" i="16"/>
  <c r="D21" i="16"/>
  <c r="J21" i="16" l="1"/>
  <c r="D22" i="16"/>
  <c r="E21" i="16"/>
  <c r="F21" i="16"/>
  <c r="E22" i="16" l="1"/>
  <c r="D23" i="16"/>
  <c r="J22" i="16"/>
  <c r="F22" i="16"/>
  <c r="E23" i="16" l="1"/>
  <c r="J23" i="16"/>
  <c r="D24" i="16"/>
  <c r="F23" i="16"/>
  <c r="J24" i="16" l="1"/>
  <c r="F24" i="16"/>
  <c r="E24" i="16"/>
  <c r="D25" i="16"/>
  <c r="J25" i="16" l="1"/>
  <c r="D26" i="16"/>
  <c r="F25" i="16"/>
  <c r="E25" i="16"/>
  <c r="E26" i="16" l="1"/>
  <c r="D27" i="16"/>
  <c r="J26" i="16"/>
  <c r="F26" i="16"/>
  <c r="E27" i="16" l="1"/>
  <c r="F27" i="16"/>
  <c r="J27" i="16"/>
  <c r="D28" i="16"/>
  <c r="J28" i="16" l="1"/>
  <c r="F28" i="16"/>
  <c r="E28" i="16"/>
  <c r="D29" i="16"/>
  <c r="J29" i="16" l="1"/>
  <c r="D30" i="16"/>
  <c r="F29" i="16"/>
  <c r="E29" i="16"/>
  <c r="E30" i="16" l="1"/>
  <c r="D31" i="16"/>
  <c r="J30" i="16"/>
  <c r="F30" i="16"/>
  <c r="E31" i="16" l="1"/>
  <c r="D32" i="16"/>
  <c r="F31" i="16"/>
  <c r="F32" i="16" l="1"/>
  <c r="E32" i="16"/>
  <c r="D33" i="16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0DCF9-7B5C-4745-B98C-52BEF54ECA7F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<sst xmlns="http://schemas.openxmlformats.org/spreadsheetml/2006/main" count="2722" uniqueCount="813">
  <si>
    <t>Données</t>
  </si>
  <si>
    <t>B2</t>
  </si>
  <si>
    <t>B3</t>
  </si>
  <si>
    <t>Georges</t>
  </si>
  <si>
    <t>Formule</t>
  </si>
  <si>
    <t>Description</t>
  </si>
  <si>
    <t>Résultat</t>
  </si>
  <si>
    <t>Valeur de la référence dans la cellule A2. Il s’agit d’une référence à la cellule B2, laquelle contient la valeur 1,333.</t>
  </si>
  <si>
    <t>Valeur de la référence dans la cellule A3. Il s’agit d’une référence à la cellule B3, laquelle contient la valeur 45.</t>
  </si>
  <si>
    <t>Étant donné que la cellule B4 comporte le nom défini « Georges », la référence à ce nom défini correspond à la cellule B4, laquelle contient la valeur 10.</t>
  </si>
  <si>
    <t>Combine « B » avec la valeur comprise dans la cellule A5, c’est-à-dire 5. Elle fait à son tour référence à la cellule B5, qui contient la valeur 62.</t>
  </si>
  <si>
    <t>Date</t>
  </si>
  <si>
    <t>Total</t>
  </si>
  <si>
    <t>Total glissant</t>
  </si>
  <si>
    <t>Ligne</t>
  </si>
  <si>
    <t>Colonne</t>
  </si>
  <si>
    <t>Target</t>
  </si>
  <si>
    <t>Address</t>
  </si>
  <si>
    <t>Indirect</t>
  </si>
  <si>
    <t>NoAbs</t>
  </si>
  <si>
    <t>Jour</t>
  </si>
  <si>
    <t>SI</t>
  </si>
  <si>
    <t>Adress New</t>
  </si>
  <si>
    <t>Produit</t>
  </si>
  <si>
    <t>Prix</t>
  </si>
  <si>
    <t>Pomme</t>
  </si>
  <si>
    <t>Banane</t>
  </si>
  <si>
    <t>Orange</t>
  </si>
  <si>
    <t>Stock</t>
  </si>
  <si>
    <t>Kiwi</t>
  </si>
  <si>
    <t>carotte</t>
  </si>
  <si>
    <t>lookup value</t>
  </si>
  <si>
    <t>Ctrl + :</t>
  </si>
  <si>
    <t>Ctrl + ;</t>
  </si>
  <si>
    <t>=NOW()</t>
  </si>
  <si>
    <t>=TODAY()</t>
  </si>
  <si>
    <t>First day in Excel =1</t>
  </si>
  <si>
    <t>= 1,5</t>
  </si>
  <si>
    <t>= Today in number format</t>
  </si>
  <si>
    <t>Last day of month</t>
  </si>
  <si>
    <t>First day of month</t>
  </si>
  <si>
    <t>Offset</t>
  </si>
  <si>
    <t>Result</t>
  </si>
  <si>
    <t>Format</t>
  </si>
  <si>
    <t>Exemple</t>
  </si>
  <si>
    <t>jj/mm/aaaa</t>
  </si>
  <si>
    <t>01/02/2025</t>
  </si>
  <si>
    <r>
      <t xml:space="preserve">Jour, mois et année avec </t>
    </r>
    <r>
      <rPr>
        <sz val="10"/>
        <color theme="1"/>
        <rFont val="Arial Unicode MS"/>
      </rPr>
      <t>/</t>
    </r>
    <r>
      <rPr>
        <sz val="11"/>
        <color theme="1"/>
        <rFont val="Aptos Narrow"/>
        <family val="2"/>
        <scheme val="minor"/>
      </rPr>
      <t xml:space="preserve"> (format français)</t>
    </r>
  </si>
  <si>
    <t>mm/jj/aaaa</t>
  </si>
  <si>
    <t>02/01/2025</t>
  </si>
  <si>
    <r>
      <t xml:space="preserve">Mois, jour et année avec </t>
    </r>
    <r>
      <rPr>
        <sz val="10"/>
        <color theme="1"/>
        <rFont val="Arial Unicode MS"/>
      </rPr>
      <t>/</t>
    </r>
    <r>
      <rPr>
        <sz val="11"/>
        <color theme="1"/>
        <rFont val="Aptos Narrow"/>
        <family val="2"/>
        <scheme val="minor"/>
      </rPr>
      <t xml:space="preserve"> (format US)</t>
    </r>
  </si>
  <si>
    <t>aaaa-mm-jj</t>
  </si>
  <si>
    <t>Année, mois et jour (ISO 8601)</t>
  </si>
  <si>
    <t>j mmm aaaa</t>
  </si>
  <si>
    <t>1 févr. 2025</t>
  </si>
  <si>
    <t>Jour, mois abrégé et année</t>
  </si>
  <si>
    <t>jj mmmm aaaa</t>
  </si>
  <si>
    <t>01 février 2025</t>
  </si>
  <si>
    <t>Jour, mois en toutes lettres et année</t>
  </si>
  <si>
    <t>jjjj jj mmmm aaaa</t>
  </si>
  <si>
    <t>samedi 1 février 2025</t>
  </si>
  <si>
    <t>Jour de la semaine, jour, mois et année</t>
  </si>
  <si>
    <t>jj/mm/aaaa hh:mm</t>
  </si>
  <si>
    <t>01/02/2025 14:30</t>
  </si>
  <si>
    <t>Date et heure au format 24h</t>
  </si>
  <si>
    <t>jj/mm/aaaa h:mm AM/PM</t>
  </si>
  <si>
    <t>01/02/2025 2:30 PM</t>
  </si>
  <si>
    <t>Date et heure avec AM/PM</t>
  </si>
  <si>
    <t>aaaa-mm-jj hh:mm:ss</t>
  </si>
  <si>
    <t>Date et heure avec secondes</t>
  </si>
  <si>
    <t>[$fr]dddd, mmmm dd, yyyy</t>
  </si>
  <si>
    <t>[Red][$-ar]dddd mmmm d, yyyy</t>
  </si>
  <si>
    <t>[$-en-CA]dddd mmmm d, yyyy</t>
  </si>
  <si>
    <t>=XLOOKUP(lookup_value, lookup_array, return_array, [if_not_found], [match_mode], [search_mode])</t>
  </si>
  <si>
    <r>
      <t>1. lookup_value</t>
    </r>
    <r>
      <rPr>
        <sz val="11"/>
        <color theme="1"/>
        <rFont val="Aptos Narrow"/>
        <family val="2"/>
        <scheme val="minor"/>
      </rPr>
      <t xml:space="preserve"> – The value to search for.</t>
    </r>
  </si>
  <si>
    <r>
      <t>2. lookup_array</t>
    </r>
    <r>
      <rPr>
        <sz val="11"/>
        <color theme="1"/>
        <rFont val="Aptos Narrow"/>
        <family val="2"/>
        <scheme val="minor"/>
      </rPr>
      <t xml:space="preserve"> – The range where the value is searched.</t>
    </r>
  </si>
  <si>
    <r>
      <t>3. return_array</t>
    </r>
    <r>
      <rPr>
        <sz val="11"/>
        <color theme="1"/>
        <rFont val="Aptos Narrow"/>
        <family val="2"/>
        <scheme val="minor"/>
      </rPr>
      <t xml:space="preserve"> – The range from which the corresponding value is returned.</t>
    </r>
  </si>
  <si>
    <r>
      <t>4. [if_not_found]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The value to return if </t>
    </r>
    <r>
      <rPr>
        <sz val="10"/>
        <color theme="1"/>
        <rFont val="Arial Unicode MS"/>
      </rPr>
      <t>lookup_value</t>
    </r>
    <r>
      <rPr>
        <sz val="11"/>
        <color theme="1"/>
        <rFont val="Aptos Narrow"/>
        <family val="2"/>
        <scheme val="minor"/>
      </rPr>
      <t xml:space="preserve"> is not found.</t>
    </r>
  </si>
  <si>
    <r>
      <t>5. [match_mode]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Defines the type of match:</t>
    </r>
  </si>
  <si>
    <r>
      <t>0</t>
    </r>
    <r>
      <rPr>
        <sz val="11"/>
        <color theme="1"/>
        <rFont val="Aptos Narrow"/>
        <family val="2"/>
        <scheme val="minor"/>
      </rPr>
      <t xml:space="preserve"> (default) → Exact match</t>
    </r>
  </si>
  <si>
    <r>
      <t>-1</t>
    </r>
    <r>
      <rPr>
        <sz val="11"/>
        <color theme="1"/>
        <rFont val="Aptos Narrow"/>
        <family val="2"/>
        <scheme val="minor"/>
      </rPr>
      <t xml:space="preserve"> → Exact or next smaller</t>
    </r>
  </si>
  <si>
    <r>
      <t>1</t>
    </r>
    <r>
      <rPr>
        <sz val="11"/>
        <color theme="1"/>
        <rFont val="Aptos Narrow"/>
        <family val="2"/>
        <scheme val="minor"/>
      </rPr>
      <t xml:space="preserve"> → Exact or next larger</t>
    </r>
  </si>
  <si>
    <r>
      <t>2</t>
    </r>
    <r>
      <rPr>
        <sz val="11"/>
        <color theme="1"/>
        <rFont val="Aptos Narrow"/>
        <family val="2"/>
        <scheme val="minor"/>
      </rPr>
      <t xml:space="preserve"> → Wildcard match</t>
    </r>
  </si>
  <si>
    <r>
      <t>6. [search_mode]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Defines the search direction:</t>
    </r>
  </si>
  <si>
    <r>
      <t>1</t>
    </r>
    <r>
      <rPr>
        <sz val="11"/>
        <color theme="1"/>
        <rFont val="Aptos Narrow"/>
        <family val="2"/>
        <scheme val="minor"/>
      </rPr>
      <t xml:space="preserve"> (default) → Search from first to last</t>
    </r>
  </si>
  <si>
    <r>
      <t>-1</t>
    </r>
    <r>
      <rPr>
        <sz val="11"/>
        <color theme="1"/>
        <rFont val="Aptos Narrow"/>
        <family val="2"/>
        <scheme val="minor"/>
      </rPr>
      <t xml:space="preserve"> → Search from last to first</t>
    </r>
  </si>
  <si>
    <r>
      <t>2</t>
    </r>
    <r>
      <rPr>
        <sz val="11"/>
        <color theme="1"/>
        <rFont val="Aptos Narrow"/>
        <family val="2"/>
        <scheme val="minor"/>
      </rPr>
      <t xml:space="preserve"> → Binary search (ascending)</t>
    </r>
  </si>
  <si>
    <r>
      <t>-2</t>
    </r>
    <r>
      <rPr>
        <sz val="11"/>
        <color theme="1"/>
        <rFont val="Aptos Narrow"/>
        <family val="2"/>
        <scheme val="minor"/>
      </rPr>
      <t xml:space="preserve"> → Binary search (descending)</t>
    </r>
  </si>
  <si>
    <t>vlookup</t>
  </si>
  <si>
    <t>=VLOOKUP(E4;A:C;2;FALSE)</t>
  </si>
  <si>
    <t>Xlookup</t>
  </si>
  <si>
    <t>=XLOOKUP(E2;A:A;C:C;"Not found";0;-1)</t>
  </si>
  <si>
    <t>Xlookup + Offset</t>
  </si>
  <si>
    <t>=XLOOKUP(E2; OFFSET(A1;1;0;COUNTA(A:A)-1); OFFSET(B1;1;0;COUNTA(B:B)-1); ""; -1; -1)</t>
  </si>
  <si>
    <t>=COUNTA(A:A)</t>
  </si>
  <si>
    <t>=COUNTIF(A:A;"&gt;10")</t>
  </si>
  <si>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</si>
  <si>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</si>
  <si>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</si>
  <si>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</si>
  <si>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</si>
  <si>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</si>
  <si>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</si>
  <si>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</si>
  <si>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</si>
  <si>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</si>
  <si>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</si>
  <si>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</si>
  <si>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</si>
  <si>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</si>
  <si>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</si>
  <si>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</si>
  <si>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</si>
  <si>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</si>
  <si>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</si>
  <si>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</si>
  <si>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</si>
  <si>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</si>
  <si>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</si>
  <si>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</si>
  <si>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</si>
  <si>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</si>
  <si>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</si>
  <si>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</si>
  <si>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</si>
  <si>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</si>
  <si>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</si>
  <si>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</si>
  <si>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</si>
  <si>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</si>
  <si>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</si>
  <si>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</si>
  <si>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</si>
  <si>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</si>
  <si>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</si>
  <si>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</si>
  <si>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</si>
  <si>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</si>
  <si>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</si>
  <si>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</si>
  <si>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</si>
  <si>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</si>
  <si>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</si>
  <si>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</si>
  <si>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</si>
  <si>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</si>
  <si>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</si>
  <si>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</si>
  <si>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</si>
  <si>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</si>
  <si>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</si>
  <si>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</si>
  <si>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</si>
  <si>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</si>
  <si>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</si>
  <si>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</si>
  <si>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</si>
  <si>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</si>
  <si>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</si>
  <si>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</si>
  <si>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</si>
  <si>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</si>
  <si>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</si>
  <si>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</si>
  <si>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</si>
  <si>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</si>
  <si>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</si>
  <si>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</si>
  <si>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</si>
  <si>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</si>
  <si>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</si>
  <si>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</si>
  <si>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</si>
  <si>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</si>
  <si>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</si>
  <si>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</si>
  <si>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</si>
  <si>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</si>
  <si>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</si>
  <si>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</si>
  <si>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</si>
  <si>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</si>
  <si>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</si>
  <si>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</si>
  <si>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</si>
  <si>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</si>
  <si>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</si>
  <si>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</si>
  <si>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</si>
  <si>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</si>
  <si>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</si>
  <si>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</si>
  <si>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</si>
  <si>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</si>
  <si>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</si>
  <si>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</si>
  <si>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</si>
  <si>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</si>
  <si>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</si>
  <si>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</si>
  <si>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</si>
  <si>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</si>
  <si>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</si>
  <si>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</si>
  <si>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</si>
  <si>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</si>
  <si>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</si>
  <si>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</si>
  <si>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</si>
  <si>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</si>
  <si>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</si>
  <si>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</si>
  <si>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</si>
  <si>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</si>
  <si>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</si>
  <si>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</si>
  <si>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</si>
  <si>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</si>
  <si>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</si>
  <si>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</si>
  <si>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</si>
  <si>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</si>
  <si>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</si>
  <si>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</si>
  <si>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</si>
  <si>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</si>
  <si>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</si>
  <si>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</si>
  <si>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</si>
  <si>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</si>
  <si>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</si>
  <si>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</si>
  <si>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</si>
  <si>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</si>
  <si>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</si>
  <si>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</si>
  <si>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</si>
  <si>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</si>
  <si>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</si>
  <si>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</si>
  <si>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</si>
  <si>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</si>
  <si>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</si>
  <si>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</si>
  <si>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</si>
  <si>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</si>
  <si>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</si>
  <si>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</si>
  <si>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</si>
  <si>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</si>
  <si>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</si>
  <si>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</si>
  <si>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</si>
  <si>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</si>
  <si>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</si>
  <si>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</si>
  <si>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</si>
  <si>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</si>
  <si>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</si>
  <si>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</si>
  <si>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</si>
  <si>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</si>
  <si>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</si>
  <si>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</si>
  <si>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</si>
  <si>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</si>
  <si>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</si>
  <si>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</si>
  <si>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</si>
  <si>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</si>
  <si>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</si>
  <si>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</si>
  <si>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</si>
  <si>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</si>
  <si>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</si>
  <si>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</si>
  <si>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</si>
  <si>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</si>
  <si>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</si>
  <si>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</si>
  <si>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</si>
  <si>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</si>
  <si>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</si>
  <si>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</si>
  <si>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</si>
  <si>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</si>
  <si>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</si>
  <si>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</si>
  <si>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</si>
  <si>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</si>
  <si>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</si>
  <si>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</si>
  <si>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</si>
  <si>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</si>
  <si>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</si>
  <si>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</si>
  <si>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</si>
  <si>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</si>
  <si>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</si>
  <si>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</si>
  <si>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</si>
  <si>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</si>
  <si>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</si>
  <si>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</si>
  <si>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</si>
  <si>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</si>
  <si>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</si>
  <si>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</si>
  <si>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</si>
  <si>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</si>
  <si>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</si>
  <si>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</si>
  <si>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</si>
  <si>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</si>
  <si>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</si>
  <si>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</si>
  <si>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</si>
  <si>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</si>
  <si>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</si>
  <si>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</si>
  <si>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</si>
  <si>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</si>
  <si>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</si>
  <si>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</si>
  <si>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</si>
  <si>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</si>
  <si>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</si>
  <si>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</si>
  <si>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</si>
  <si>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</si>
  <si>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</si>
  <si>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</si>
  <si>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</si>
  <si>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</si>
  <si>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</si>
  <si>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</si>
  <si>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</si>
  <si>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</si>
  <si>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</si>
  <si>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</si>
  <si>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</si>
  <si>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</si>
  <si>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</si>
  <si>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</si>
  <si>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</si>
  <si>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</si>
  <si>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</si>
  <si>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</si>
  <si>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</si>
  <si>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</si>
  <si>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</si>
  <si>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</si>
  <si>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</si>
  <si>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</si>
  <si>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</si>
  <si>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</si>
  <si>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</si>
  <si>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</si>
  <si>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</si>
  <si>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</si>
  <si>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</si>
  <si>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</si>
  <si>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</si>
  <si>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</si>
  <si>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</si>
  <si>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</si>
  <si>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</si>
  <si>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</si>
  <si>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</si>
  <si>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</si>
  <si>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</si>
  <si>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</si>
  <si>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</si>
  <si>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</si>
  <si>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</si>
  <si>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</si>
  <si>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</si>
  <si>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</si>
  <si>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</si>
  <si>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</si>
  <si>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</si>
  <si>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</si>
  <si>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</si>
  <si>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</si>
  <si>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</si>
  <si>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</si>
  <si>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</si>
  <si>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</si>
  <si>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</si>
  <si>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</si>
  <si>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</si>
  <si>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</si>
  <si>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</si>
  <si>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</si>
  <si>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</si>
  <si>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</si>
  <si>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</si>
  <si>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</si>
  <si>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</si>
  <si>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</si>
  <si>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</si>
  <si>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</si>
  <si>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</si>
  <si>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</si>
  <si>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</si>
  <si>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</si>
  <si>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</si>
  <si>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</si>
  <si>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</si>
  <si>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</si>
  <si>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</si>
  <si>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</si>
  <si>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</si>
  <si>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</si>
  <si>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</si>
  <si>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</si>
  <si>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</si>
  <si>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</si>
  <si>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</si>
  <si>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</si>
  <si>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</si>
  <si>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</si>
  <si>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</si>
  <si>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</si>
  <si>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</si>
  <si>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</si>
  <si>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</si>
  <si>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</si>
  <si>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</si>
  <si>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</si>
  <si>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</si>
  <si>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</si>
  <si>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</si>
  <si>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</si>
  <si>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</si>
  <si>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</si>
  <si>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</si>
  <si>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</si>
  <si>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</si>
  <si>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</si>
  <si>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</si>
  <si>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</si>
  <si>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</si>
  <si>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</si>
  <si>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</si>
  <si>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</si>
  <si>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</si>
  <si>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</si>
  <si>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</si>
  <si>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</si>
  <si>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</si>
  <si>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</si>
  <si>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</si>
  <si>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</si>
  <si>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</si>
  <si>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</si>
  <si>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</si>
  <si>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</si>
  <si>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</si>
  <si>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</si>
  <si>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</si>
  <si>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</si>
  <si>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</si>
  <si>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</si>
  <si>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</si>
  <si>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</si>
  <si>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</si>
  <si>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</si>
  <si>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</si>
  <si>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</si>
  <si>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</si>
  <si>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</si>
  <si>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</si>
  <si>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</si>
  <si>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</si>
  <si>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</si>
  <si>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</si>
  <si>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</si>
  <si>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</si>
  <si>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</si>
  <si>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</si>
  <si>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</si>
  <si>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</si>
  <si>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</si>
  <si>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</si>
  <si>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</si>
  <si>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</si>
  <si>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</si>
  <si>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</si>
  <si>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</si>
  <si>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</si>
  <si>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</si>
  <si>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</si>
  <si>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</si>
  <si>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</si>
  <si>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</si>
  <si>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</si>
  <si>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</si>
  <si>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</si>
  <si>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</si>
  <si>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</si>
  <si>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</si>
  <si>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</si>
  <si>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</si>
  <si>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</si>
  <si>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</si>
  <si>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</si>
  <si>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</si>
  <si>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</si>
  <si>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</si>
  <si>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</si>
  <si>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</si>
  <si>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</si>
  <si>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</si>
  <si>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</si>
  <si>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</si>
  <si>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</si>
  <si>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</si>
  <si>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</si>
  <si>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</si>
  <si>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</si>
  <si>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</si>
  <si>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</si>
  <si>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</si>
  <si>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</si>
  <si>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</si>
  <si>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</si>
  <si>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</si>
  <si>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</si>
  <si>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</si>
  <si>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</si>
  <si>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</si>
  <si>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</si>
  <si>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</si>
  <si>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</si>
  <si>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</si>
  <si>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</si>
  <si>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</si>
  <si>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</si>
  <si>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</si>
  <si>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</si>
  <si>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</si>
  <si>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</si>
  <si>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</si>
  <si>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</si>
  <si>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</si>
  <si>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</si>
  <si>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</si>
  <si>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</si>
  <si>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</si>
  <si>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</si>
  <si>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</si>
  <si>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</si>
  <si>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</si>
  <si>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</si>
  <si>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</si>
  <si>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</si>
  <si>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</si>
  <si>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</si>
  <si>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</si>
  <si>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</si>
  <si>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</si>
  <si>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</si>
  <si>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</si>
  <si>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</si>
  <si>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</si>
  <si>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</si>
  <si>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</si>
  <si>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</si>
  <si>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</si>
  <si>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</si>
  <si>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</si>
  <si>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</si>
  <si>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</si>
  <si>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</si>
  <si>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</si>
  <si>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</si>
  <si>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</si>
  <si>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</si>
  <si>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</si>
  <si>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</si>
  <si>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</si>
  <si>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</si>
  <si>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</si>
  <si>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</si>
  <si>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</si>
  <si>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</si>
  <si>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</si>
  <si>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</si>
  <si>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</si>
  <si>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</si>
  <si>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</si>
  <si>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</si>
  <si>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</si>
  <si>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</si>
  <si>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</si>
  <si>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</si>
  <si>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</si>
  <si>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</si>
  <si>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</si>
  <si>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</si>
  <si>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</si>
  <si>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</si>
  <si>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</si>
  <si>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</si>
  <si>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</si>
  <si>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</si>
  <si>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</si>
  <si>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</si>
  <si>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</si>
  <si>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</si>
  <si>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</si>
  <si>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</si>
  <si>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</si>
  <si>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</si>
  <si>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</si>
  <si>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</si>
  <si>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</si>
  <si>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</si>
  <si>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</si>
  <si>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</si>
  <si>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</si>
  <si>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</si>
  <si>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</si>
  <si>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</si>
  <si>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</si>
  <si>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</si>
  <si>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</si>
  <si>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</si>
  <si>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</si>
  <si>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</si>
  <si>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</si>
  <si>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</si>
  <si>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</si>
  <si>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</si>
  <si>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</si>
  <si>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</si>
  <si>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</si>
  <si>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</si>
  <si>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</si>
  <si>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</si>
  <si>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</si>
  <si>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</si>
  <si>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</si>
  <si>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</si>
  <si>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</si>
  <si>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</si>
  <si>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</si>
  <si>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</si>
  <si>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</si>
  <si>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</si>
  <si>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</si>
  <si>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</si>
  <si>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</si>
  <si>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</si>
  <si>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</si>
  <si>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</si>
  <si>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</si>
  <si>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</si>
  <si>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</si>
  <si>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</si>
  <si>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</si>
  <si>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</si>
  <si>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</si>
  <si>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</si>
  <si>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</si>
  <si>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</si>
  <si>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</si>
  <si>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</si>
  <si>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</si>
  <si>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</si>
  <si>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</si>
  <si>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</si>
  <si>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</si>
  <si>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</si>
  <si>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</si>
  <si>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</si>
  <si>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</si>
  <si>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</si>
  <si>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</si>
  <si>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</si>
  <si>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</si>
  <si>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</si>
  <si>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</si>
  <si>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</si>
  <si>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</si>
  <si>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</si>
  <si>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</si>
  <si>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</si>
  <si>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</si>
  <si>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</si>
  <si>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</si>
  <si>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</si>
  <si>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</si>
  <si>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</si>
  <si>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</si>
  <si>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</si>
  <si>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</si>
  <si>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</si>
  <si>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</si>
  <si>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</si>
  <si>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</si>
  <si>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</si>
  <si>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</si>
  <si>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</si>
  <si>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</si>
  <si>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</si>
  <si>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</si>
  <si>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</si>
  <si>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</si>
  <si>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</si>
  <si>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</si>
  <si>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</si>
  <si>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</si>
  <si>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</si>
  <si>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</si>
  <si>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</si>
  <si>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</si>
  <si>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</si>
  <si>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</si>
  <si>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</si>
  <si>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</si>
  <si>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</si>
  <si>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</si>
  <si>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</si>
  <si>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</si>
  <si>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</si>
  <si>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</si>
  <si>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</si>
  <si>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</si>
  <si>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</si>
  <si>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</si>
  <si>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</si>
  <si>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</si>
  <si>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</si>
  <si>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</si>
  <si>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</si>
  <si>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</si>
  <si>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</si>
  <si>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</si>
  <si>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</si>
  <si>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</si>
  <si>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</si>
  <si>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</si>
  <si>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</si>
  <si>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</si>
  <si>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</si>
  <si>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</si>
  <si>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</si>
  <si>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</si>
  <si>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</si>
  <si>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</si>
  <si>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</si>
  <si>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</si>
  <si>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</si>
  <si>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</si>
  <si>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</si>
  <si>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</si>
  <si>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</si>
  <si>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</si>
  <si>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</si>
  <si>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</si>
  <si>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</si>
  <si>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</si>
  <si>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</si>
  <si>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</si>
  <si>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</si>
  <si>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</si>
  <si>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</si>
  <si>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</si>
  <si>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</si>
  <si>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</si>
  <si>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</si>
  <si>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</si>
  <si>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</si>
  <si>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</si>
  <si>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</si>
  <si>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</si>
  <si>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</si>
  <si>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</si>
  <si>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</si>
  <si>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</si>
  <si>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</si>
  <si>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</si>
  <si>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</si>
  <si>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</si>
  <si>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</si>
  <si>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</si>
  <si>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</si>
  <si>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</si>
  <si>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</si>
  <si>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</si>
  <si>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</si>
  <si>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</si>
  <si>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</si>
  <si>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</si>
  <si>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Retrieve the subcategories in two different ways without duplicates.</t>
  </si>
  <si>
    <t>Score (A)</t>
  </si>
  <si>
    <t>Behavior (B)</t>
  </si>
  <si>
    <t>Attitude (C)</t>
  </si>
  <si>
    <t>Grade (Formula Output)</t>
  </si>
  <si>
    <t>Excellent</t>
  </si>
  <si>
    <t>Good</t>
  </si>
  <si>
    <t>Pass with Merit</t>
  </si>
  <si>
    <t>Average</t>
  </si>
  <si>
    <t>Regular Pass</t>
  </si>
  <si>
    <t>Poor</t>
  </si>
  <si>
    <t>Conditions:</t>
  </si>
  <si>
    <r>
      <t xml:space="preserve">A student </t>
    </r>
    <r>
      <rPr>
        <b/>
        <sz val="11"/>
        <color theme="1"/>
        <rFont val="Aptos Narrow"/>
        <family val="2"/>
        <scheme val="minor"/>
      </rPr>
      <t>passes with merit</t>
    </r>
    <r>
      <rPr>
        <sz val="11"/>
        <color theme="1"/>
        <rFont val="Aptos Narrow"/>
        <family val="2"/>
        <scheme val="minor"/>
      </rPr>
      <t xml:space="preserve"> if their </t>
    </r>
    <r>
      <rPr>
        <b/>
        <sz val="11"/>
        <color theme="1"/>
        <rFont val="Aptos Narrow"/>
        <family val="2"/>
        <scheme val="minor"/>
      </rPr>
      <t>score (</t>
    </r>
    <r>
      <rPr>
        <b/>
        <sz val="10"/>
        <color theme="1"/>
        <rFont val="Arial Unicode MS"/>
      </rPr>
      <t>A</t>
    </r>
    <r>
      <rPr>
        <b/>
        <sz val="11"/>
        <color theme="1"/>
        <rFont val="Aptos Narrow"/>
        <family val="2"/>
        <scheme val="minor"/>
      </rPr>
      <t>) is 70 or more</t>
    </r>
  </si>
  <si>
    <r>
      <t>AND</t>
    </r>
    <r>
      <rPr>
        <sz val="11"/>
        <color theme="1"/>
        <rFont val="Aptos Narrow"/>
        <family val="2"/>
        <scheme val="minor"/>
      </rPr>
      <t xml:space="preserve"> their **behavior (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) is "Excellent" OR their </t>
    </r>
    <r>
      <rPr>
        <b/>
        <sz val="11"/>
        <color theme="1"/>
        <rFont val="Aptos Narrow"/>
        <family val="2"/>
        <scheme val="minor"/>
      </rPr>
      <t>attitude (</t>
    </r>
    <r>
      <rPr>
        <b/>
        <sz val="10"/>
        <color theme="1"/>
        <rFont val="Arial Unicode MS"/>
      </rPr>
      <t>C</t>
    </r>
    <r>
      <rPr>
        <b/>
        <sz val="11"/>
        <color theme="1"/>
        <rFont val="Aptos Narrow"/>
        <family val="2"/>
        <scheme val="minor"/>
      </rPr>
      <t>) is "Good"</t>
    </r>
  </si>
  <si>
    <r>
      <t xml:space="preserve">Otherwise, they get a </t>
    </r>
    <r>
      <rPr>
        <b/>
        <sz val="11"/>
        <color theme="1"/>
        <rFont val="Aptos Narrow"/>
        <family val="2"/>
        <scheme val="minor"/>
      </rPr>
      <t>regular pass</t>
    </r>
  </si>
  <si>
    <t>B4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</si>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</sst>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-* #,##0_-;\-* #,##0_-;_-* &quot;-&quot;??_-;_-@_-"/>
    <numFmt numFmtId="165" formatCode="[$-1009]dddd\ mmmm\ d\,\ yyyy"/>
    <numFmt numFmtId="166" formatCode="[$-C]dddd\ mmmm\ d\,\ yyyy"/>
    <numFmt numFmtId="167" formatCode="[Red][$-1]dddd\ mmmm\ d\,\ yyyy"/>
    <numFmt numFmtId="168" formatCode="yyyy/mm/dd\ hh:mm:ss"/>
    <numFmt numFmtId="169" formatCode="mm\/\j\j\/aaaa"/>
    <numFmt numFmtId="170" formatCode="_(&quot;$&quot;* #,##0.00_);_(&quot;$&quot;* \(#,##0.00\);_(&quot;$&quot;* &quot;-&quot;??_);_(@_)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0" fillId="3" borderId="0" xfId="0" applyFill="1"/>
    <xf numFmtId="164" fontId="0" fillId="3" borderId="0" xfId="1" applyNumberFormat="1" applyFont="1" applyFill="1"/>
    <xf numFmtId="1" fontId="0" fillId="0" borderId="0" xfId="1" applyNumberFormat="1" applyFont="1"/>
    <xf numFmtId="20" fontId="0" fillId="0" borderId="0" xfId="0" applyNumberFormat="1"/>
    <xf numFmtId="22" fontId="0" fillId="0" borderId="0" xfId="0" applyNumberFormat="1"/>
    <xf numFmtId="2" fontId="0" fillId="0" borderId="0" xfId="0" applyNumberFormat="1"/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vertical="center" wrapText="1"/>
    </xf>
    <xf numFmtId="0" fontId="0" fillId="0" borderId="0" xfId="0" quotePrefix="1"/>
    <xf numFmtId="168" fontId="0" fillId="0" borderId="0" xfId="0" applyNumberFormat="1"/>
    <xf numFmtId="14" fontId="0" fillId="7" borderId="0" xfId="0" applyNumberFormat="1" applyFill="1"/>
    <xf numFmtId="0" fontId="2" fillId="6" borderId="0" xfId="0" applyFont="1" applyFill="1"/>
    <xf numFmtId="0" fontId="2" fillId="8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22" fontId="5" fillId="0" borderId="0" xfId="0" applyNumberFormat="1" applyFont="1" applyAlignment="1">
      <alignment vertical="center" wrapText="1"/>
    </xf>
    <xf numFmtId="166" fontId="0" fillId="8" borderId="0" xfId="0" applyNumberFormat="1" applyFill="1"/>
    <xf numFmtId="0" fontId="0" fillId="8" borderId="0" xfId="0" applyFill="1"/>
    <xf numFmtId="0" fontId="5" fillId="9" borderId="0" xfId="0" applyFont="1" applyFill="1" applyAlignment="1">
      <alignment vertical="center" wrapText="1"/>
    </xf>
    <xf numFmtId="167" fontId="0" fillId="10" borderId="0" xfId="0" applyNumberFormat="1" applyFill="1"/>
    <xf numFmtId="0" fontId="0" fillId="10" borderId="0" xfId="0" applyFill="1"/>
    <xf numFmtId="165" fontId="0" fillId="11" borderId="0" xfId="0" applyNumberFormat="1" applyFill="1"/>
    <xf numFmtId="0" fontId="0" fillId="11" borderId="0" xfId="0" applyFill="1"/>
    <xf numFmtId="169" fontId="0" fillId="12" borderId="0" xfId="0" applyNumberFormat="1" applyFill="1"/>
    <xf numFmtId="0" fontId="0" fillId="12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0" fillId="10" borderId="0" xfId="0" quotePrefix="1" applyFill="1"/>
    <xf numFmtId="0" fontId="3" fillId="10" borderId="0" xfId="0" applyFont="1" applyFill="1" applyAlignment="1">
      <alignment horizontal="center"/>
    </xf>
    <xf numFmtId="0" fontId="0" fillId="6" borderId="0" xfId="0" applyFill="1"/>
    <xf numFmtId="0" fontId="0" fillId="6" borderId="0" xfId="0" quotePrefix="1" applyFill="1"/>
    <xf numFmtId="0" fontId="3" fillId="6" borderId="0" xfId="0" applyFont="1" applyFill="1" applyAlignment="1">
      <alignment horizontal="center"/>
    </xf>
    <xf numFmtId="0" fontId="0" fillId="12" borderId="0" xfId="0" quotePrefix="1" applyFill="1"/>
    <xf numFmtId="0" fontId="3" fillId="12" borderId="0" xfId="0" applyFont="1" applyFill="1" applyAlignment="1">
      <alignment horizontal="center"/>
    </xf>
    <xf numFmtId="1" fontId="0" fillId="0" borderId="0" xfId="0" applyNumberFormat="1"/>
    <xf numFmtId="49" fontId="0" fillId="0" borderId="0" xfId="0" applyNumberFormat="1"/>
    <xf numFmtId="170" fontId="0" fillId="0" borderId="0" xfId="2" applyFont="1"/>
    <xf numFmtId="0" fontId="0" fillId="13" borderId="0" xfId="0" applyFill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 wrapText="1"/>
    </xf>
  </cellXfs>
  <cellStyles count="3">
    <cellStyle name="Comma" xfId="1" builtinId="3"/>
    <cellStyle name="Currency 2" xfId="2" xr:uid="{390EC5AF-32F7-40EB-8848-7A6500211522}"/>
    <cellStyle name="Normal" xfId="0" builtinId="0"/>
  </cellStyles>
  <dxfs count="10"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1" defaultTableStyle="TableStyleMedium2" defaultPivotStyle="PivotStyleLight16">
    <tableStyle name="Invisible" pivot="0" table="0" count="0" xr9:uid="{631B6BF7-1141-4FB8-9701-D56EE17E98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12</xdr:row>
      <xdr:rowOff>82550</xdr:rowOff>
    </xdr:from>
    <xdr:to>
      <xdr:col>9</xdr:col>
      <xdr:colOff>330566</xdr:colOff>
      <xdr:row>21</xdr:row>
      <xdr:rowOff>127087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E7F668-BFE9-B027-C6CE-569098252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2292350"/>
          <a:ext cx="7125066" cy="170188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82550</xdr:rowOff>
    </xdr:from>
    <xdr:to>
      <xdr:col>17</xdr:col>
      <xdr:colOff>197056</xdr:colOff>
      <xdr:row>39</xdr:row>
      <xdr:rowOff>120813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2D60A2-6D99-7CA0-6DDF-A50FE9A36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92050" y="4133850"/>
          <a:ext cx="4007056" cy="31688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</xdr:row>
      <xdr:rowOff>57150</xdr:rowOff>
    </xdr:from>
    <xdr:to>
      <xdr:col>14</xdr:col>
      <xdr:colOff>171450</xdr:colOff>
      <xdr:row>9</xdr:row>
      <xdr:rowOff>139700</xdr:rowOff>
    </xdr:to>
    <xdr:sp macro="" textlink="">
      <xdr:nvSpPr>
        <xdr:cNvPr id="2" name="Callout: Up Arrow 1">
          <a:extLst>
            <a:ext uri="{FF2B5EF4-FFF2-40B4-BE49-F238E27FC236}">
              <a16:creationId xmlns:a16="http://schemas.microsoft.com/office/drawing/2014/main" id="{40B54751-81B7-3738-9278-751092D58929}"/>
            </a:ext>
          </a:extLst>
        </xdr:cNvPr>
        <xdr:cNvSpPr/>
      </xdr:nvSpPr>
      <xdr:spPr>
        <a:xfrm>
          <a:off x="5626100" y="425450"/>
          <a:ext cx="3079750" cy="137160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=COLUMN() </a:t>
          </a:r>
        </a:p>
        <a:p>
          <a:pPr algn="l"/>
          <a:r>
            <a:rPr lang="en-CA"/>
            <a:t>The COLUMN() function returns the column number of a given cell or reference. Example: =COLUMN(A1) returns </a:t>
          </a:r>
          <a:r>
            <a:rPr lang="en-CA" b="1"/>
            <a:t>1</a:t>
          </a:r>
          <a:r>
            <a:rPr lang="en-CA"/>
            <a:t>, =COLUMN(D5) returns </a:t>
          </a:r>
          <a:r>
            <a:rPr lang="en-CA" b="1"/>
            <a:t>4</a:t>
          </a:r>
          <a:r>
            <a:rPr lang="en-CA"/>
            <a:t>.</a:t>
          </a:r>
          <a:endParaRPr lang="en-CA" sz="1100"/>
        </a:p>
      </xdr:txBody>
    </xdr:sp>
    <xdr:clientData/>
  </xdr:twoCellAnchor>
  <xdr:twoCellAnchor>
    <xdr:from>
      <xdr:col>0</xdr:col>
      <xdr:colOff>76200</xdr:colOff>
      <xdr:row>14</xdr:row>
      <xdr:rowOff>38100</xdr:rowOff>
    </xdr:from>
    <xdr:to>
      <xdr:col>3</xdr:col>
      <xdr:colOff>279400</xdr:colOff>
      <xdr:row>21</xdr:row>
      <xdr:rowOff>95250</xdr:rowOff>
    </xdr:to>
    <xdr:sp macro="" textlink="">
      <xdr:nvSpPr>
        <xdr:cNvPr id="3" name="Callout: Up Arrow 2">
          <a:extLst>
            <a:ext uri="{FF2B5EF4-FFF2-40B4-BE49-F238E27FC236}">
              <a16:creationId xmlns:a16="http://schemas.microsoft.com/office/drawing/2014/main" id="{A5F23AA8-5D1B-4C03-A18A-C46C4AE5767E}"/>
            </a:ext>
          </a:extLst>
        </xdr:cNvPr>
        <xdr:cNvSpPr/>
      </xdr:nvSpPr>
      <xdr:spPr>
        <a:xfrm>
          <a:off x="76200" y="2616200"/>
          <a:ext cx="2032000" cy="1346200"/>
        </a:xfrm>
        <a:prstGeom prst="upArrowCallout">
          <a:avLst>
            <a:gd name="adj1" fmla="val 25000"/>
            <a:gd name="adj2" fmla="val 22685"/>
            <a:gd name="adj3" fmla="val 25000"/>
            <a:gd name="adj4" fmla="val 649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The ROW() function returns the row number of a given cell or reference. Example: =ROW(A1) returns </a:t>
          </a:r>
          <a:r>
            <a:rPr lang="en-CA" b="1"/>
            <a:t>1</a:t>
          </a:r>
          <a:r>
            <a:rPr lang="en-CA"/>
            <a:t>, =ROW(D5) returns </a:t>
          </a:r>
          <a:r>
            <a:rPr lang="en-CA" b="1"/>
            <a:t>5</a:t>
          </a:r>
          <a:r>
            <a:rPr lang="en-CA"/>
            <a:t>.</a:t>
          </a:r>
        </a:p>
        <a:p>
          <a:pPr algn="l"/>
          <a:endParaRPr lang="en-CA" sz="1100"/>
        </a:p>
      </xdr:txBody>
    </xdr:sp>
    <xdr:clientData/>
  </xdr:twoCellAnchor>
  <xdr:twoCellAnchor>
    <xdr:from>
      <xdr:col>4</xdr:col>
      <xdr:colOff>139700</xdr:colOff>
      <xdr:row>10</xdr:row>
      <xdr:rowOff>57150</xdr:rowOff>
    </xdr:from>
    <xdr:to>
      <xdr:col>7</xdr:col>
      <xdr:colOff>44450</xdr:colOff>
      <xdr:row>16</xdr:row>
      <xdr:rowOff>152400</xdr:rowOff>
    </xdr:to>
    <xdr:sp macro="" textlink="">
      <xdr:nvSpPr>
        <xdr:cNvPr id="4" name="Callout: Up Arrow 3">
          <a:extLst>
            <a:ext uri="{FF2B5EF4-FFF2-40B4-BE49-F238E27FC236}">
              <a16:creationId xmlns:a16="http://schemas.microsoft.com/office/drawing/2014/main" id="{E7B8E882-A13F-4307-9775-0FAE56FF7EC2}"/>
            </a:ext>
          </a:extLst>
        </xdr:cNvPr>
        <xdr:cNvSpPr/>
      </xdr:nvSpPr>
      <xdr:spPr>
        <a:xfrm>
          <a:off x="2578100" y="1898650"/>
          <a:ext cx="1733550" cy="120015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COUNTA() counts the number of non-empty cells in a range.</a:t>
          </a:r>
          <a:endParaRPr lang="en-CA" sz="1100"/>
        </a:p>
      </xdr:txBody>
    </xdr:sp>
    <xdr:clientData/>
  </xdr:twoCellAnchor>
  <xdr:twoCellAnchor>
    <xdr:from>
      <xdr:col>9</xdr:col>
      <xdr:colOff>241300</xdr:colOff>
      <xdr:row>15</xdr:row>
      <xdr:rowOff>44450</xdr:rowOff>
    </xdr:from>
    <xdr:to>
      <xdr:col>12</xdr:col>
      <xdr:colOff>146050</xdr:colOff>
      <xdr:row>23</xdr:row>
      <xdr:rowOff>158750</xdr:rowOff>
    </xdr:to>
    <xdr:sp macro="" textlink="">
      <xdr:nvSpPr>
        <xdr:cNvPr id="5" name="Callout: Up Arrow 4">
          <a:extLst>
            <a:ext uri="{FF2B5EF4-FFF2-40B4-BE49-F238E27FC236}">
              <a16:creationId xmlns:a16="http://schemas.microsoft.com/office/drawing/2014/main" id="{268FA24E-4E2E-4FAF-AD7D-DAE9DF38328B}"/>
            </a:ext>
          </a:extLst>
        </xdr:cNvPr>
        <xdr:cNvSpPr/>
      </xdr:nvSpPr>
      <xdr:spPr>
        <a:xfrm>
          <a:off x="5727700" y="2806700"/>
          <a:ext cx="1733550" cy="158750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COUNTIF() counts the number of cells that meet a specific condition</a:t>
          </a:r>
        </a:p>
        <a:p>
          <a:pPr algn="l"/>
          <a:r>
            <a:rPr lang="en-CA"/>
            <a:t>Counts cells in A:A where the value is greater than 10</a:t>
          </a:r>
        </a:p>
        <a:p>
          <a:pPr algn="l"/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736399</xdr:colOff>
      <xdr:row>13</xdr:row>
      <xdr:rowOff>171450</xdr:rowOff>
    </xdr:from>
    <xdr:to>
      <xdr:col>7</xdr:col>
      <xdr:colOff>451338</xdr:colOff>
      <xdr:row>27</xdr:row>
      <xdr:rowOff>44657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D465C-27E8-8671-8318-06DA56CB4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7949" y="2565400"/>
          <a:ext cx="5791889" cy="2451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32296</xdr:colOff>
      <xdr:row>13</xdr:row>
      <xdr:rowOff>63500</xdr:rowOff>
    </xdr:from>
    <xdr:to>
      <xdr:col>13</xdr:col>
      <xdr:colOff>324055</xdr:colOff>
      <xdr:row>24</xdr:row>
      <xdr:rowOff>76363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FB48C0E-357B-422C-8E15-F099EADC6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2296" y="2457450"/>
          <a:ext cx="2577759" cy="20385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4"/>
      <sheetName val="Sheet3"/>
      <sheetName val="Book1"/>
    </sheetNames>
    <definedNames>
      <definedName name="test" refersTo="='Sheet2'!$A$1:$C$8"/>
    </definedNames>
    <sheetDataSet>
      <sheetData sheetId="0" refreshError="1"/>
      <sheetData sheetId="1">
        <row r="1">
          <cell r="A1">
            <v>1</v>
          </cell>
          <cell r="B1">
            <v>10</v>
          </cell>
          <cell r="C1">
            <v>100</v>
          </cell>
        </row>
        <row r="2">
          <cell r="A2">
            <v>2</v>
          </cell>
          <cell r="B2">
            <v>20</v>
          </cell>
          <cell r="C2">
            <v>200</v>
          </cell>
        </row>
        <row r="3">
          <cell r="A3">
            <v>3</v>
          </cell>
          <cell r="B3">
            <v>30</v>
          </cell>
          <cell r="C3">
            <v>300</v>
          </cell>
        </row>
        <row r="4">
          <cell r="A4">
            <v>4</v>
          </cell>
          <cell r="B4">
            <v>40</v>
          </cell>
          <cell r="C4">
            <v>400</v>
          </cell>
        </row>
        <row r="5">
          <cell r="A5">
            <v>5</v>
          </cell>
          <cell r="B5">
            <v>50</v>
          </cell>
          <cell r="C5">
            <v>500</v>
          </cell>
        </row>
        <row r="6">
          <cell r="A6">
            <v>6</v>
          </cell>
          <cell r="B6">
            <v>60</v>
          </cell>
          <cell r="C6">
            <v>600</v>
          </cell>
        </row>
        <row r="7">
          <cell r="A7">
            <v>7</v>
          </cell>
          <cell r="B7">
            <v>70</v>
          </cell>
          <cell r="C7">
            <v>700</v>
          </cell>
        </row>
        <row r="8">
          <cell r="A8">
            <v>8</v>
          </cell>
          <cell r="B8">
            <v>80</v>
          </cell>
          <cell r="C8">
            <v>800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4D5A1D-5A41-49CB-8A41-1ED7473CC012}" autoFormatId="16" applyNumberFormats="0" applyBorderFormats="0" applyFontFormats="0" applyPatternFormats="0" applyAlignmentFormats="0" applyWidthHeightFormats="0">
  <queryTableRefresh nextId="10">
    <queryTableFields count="9">
      <queryTableField id="1" name="ProductKey" tableColumnId="1"/>
      <queryTableField id="2" name="SKU" tableColumnId="2"/>
      <queryTableField id="3" name="Product" tableColumnId="3"/>
      <queryTableField id="4" name="Standard Cost" tableColumnId="4"/>
      <queryTableField id="5" name="Color" tableColumnId="5"/>
      <queryTableField id="6" name="List Price" tableColumnId="6"/>
      <queryTableField id="7" name="Model" tableColumnId="7"/>
      <queryTableField id="8" name="Subcategory" tableColumnId="8"/>
      <queryTableField id="9" name="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674DE-6109-4747-8158-80B2ED1E0472}" name="Product" displayName="Product" ref="A1:I398" tableType="queryTable" totalsRowShown="0">
  <autoFilter ref="A1:I398" xr:uid="{F522B1FD-994D-4286-9B34-9B36E2E5F1D1}"/>
  <sortState xmlns:xlrd2="http://schemas.microsoft.com/office/spreadsheetml/2017/richdata2" ref="A2:I398">
    <sortCondition descending="1" ref="C2:C398"/>
  </sortState>
  <tableColumns count="9">
    <tableColumn id="1" xr3:uid="{E657A23D-9CF0-4066-AD79-C557D1CC92C6}" uniqueName="1" name="ProductKey" queryTableFieldId="1" dataDxfId="9"/>
    <tableColumn id="2" xr3:uid="{5B599ADF-69BF-4CBE-8E32-1BECE85F1992}" uniqueName="2" name="SKU" queryTableFieldId="2" dataDxfId="8"/>
    <tableColumn id="3" xr3:uid="{C71DC561-406F-4D8B-B2A1-31BA7D7C46A9}" uniqueName="3" name="Product" queryTableFieldId="3" dataDxfId="7"/>
    <tableColumn id="4" xr3:uid="{102AEC5B-DA64-43D4-B6EA-474D89FF4035}" uniqueName="4" name="Standard Cost" queryTableFieldId="4"/>
    <tableColumn id="5" xr3:uid="{AB1F7F0F-77A3-4247-9EE7-D888A8C795B0}" uniqueName="5" name="Color" queryTableFieldId="5" dataDxfId="6"/>
    <tableColumn id="6" xr3:uid="{023C479E-6B3A-4CDF-BC05-1FEEBF29B380}" uniqueName="6" name="List Price" queryTableFieldId="6"/>
    <tableColumn id="7" xr3:uid="{A380C3D7-3C12-4DA5-9021-51F4F3DEFF4F}" uniqueName="7" name="Model" queryTableFieldId="7" dataDxfId="5"/>
    <tableColumn id="8" xr3:uid="{1D902193-1063-4319-B81F-26C8C416543A}" uniqueName="8" name="Subcategory" queryTableFieldId="8" dataDxfId="4"/>
    <tableColumn id="9" xr3:uid="{E46D28E4-EA57-4D85-9556-35D32ED6D8D1}" uniqueName="9" name="Category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ACD3-1212-4A5B-B70A-B0BB232FD1B6}">
  <dimension ref="A1:K10"/>
  <sheetViews>
    <sheetView workbookViewId="0">
      <pane ySplit="1" topLeftCell="A2" activePane="bottomLeft" state="frozen"/>
      <selection pane="bottomLeft" activeCell="H7" sqref="H7"/>
    </sheetView>
  </sheetViews>
  <sheetFormatPr defaultColWidth="10.90625" defaultRowHeight="14.5"/>
  <sheetData>
    <row r="1" spans="1:11">
      <c r="A1">
        <v>1</v>
      </c>
      <c r="B1">
        <f>A1*10</f>
        <v>10</v>
      </c>
      <c r="C1">
        <f t="shared" ref="C1:D1" si="0">B1*10</f>
        <v>100</v>
      </c>
      <c r="D1">
        <f t="shared" si="0"/>
        <v>1000</v>
      </c>
    </row>
    <row r="2" spans="1:11">
      <c r="A2">
        <v>2</v>
      </c>
      <c r="B2">
        <f t="shared" ref="B2:D2" si="1">A2*10</f>
        <v>20</v>
      </c>
      <c r="C2">
        <f t="shared" si="1"/>
        <v>200</v>
      </c>
      <c r="D2">
        <f t="shared" si="1"/>
        <v>2000</v>
      </c>
      <c r="F2">
        <f>SUM(A1:A1)</f>
        <v>1</v>
      </c>
      <c r="H2" t="e">
        <f>SUM(#REF!)</f>
        <v>#REF!</v>
      </c>
      <c r="I2">
        <f t="shared" ref="I2:K2" si="2">SUM(B1:B1)</f>
        <v>10</v>
      </c>
      <c r="J2">
        <f t="shared" si="2"/>
        <v>100</v>
      </c>
      <c r="K2">
        <f t="shared" si="2"/>
        <v>1000</v>
      </c>
    </row>
    <row r="3" spans="1:11">
      <c r="A3">
        <v>3</v>
      </c>
      <c r="B3">
        <f t="shared" ref="B3:D3" si="3">A3*10</f>
        <v>30</v>
      </c>
      <c r="C3">
        <f t="shared" si="3"/>
        <v>300</v>
      </c>
      <c r="D3">
        <f t="shared" si="3"/>
        <v>3000</v>
      </c>
      <c r="F3">
        <f t="shared" ref="F3:F7" si="4">SUM(A2:A2)</f>
        <v>2</v>
      </c>
      <c r="H3" t="e">
        <f>SUM(#REF!)</f>
        <v>#REF!</v>
      </c>
      <c r="I3">
        <f t="shared" ref="I3:I8" si="5">SUM(B2:B2)</f>
        <v>20</v>
      </c>
      <c r="J3">
        <f t="shared" ref="J3:J8" si="6">SUM(C2:C2)</f>
        <v>200</v>
      </c>
      <c r="K3">
        <f t="shared" ref="K3:K8" si="7">SUM(D2:D2)</f>
        <v>2000</v>
      </c>
    </row>
    <row r="4" spans="1:11">
      <c r="A4">
        <v>4</v>
      </c>
      <c r="B4">
        <f t="shared" ref="B4:D4" si="8">A4*10</f>
        <v>40</v>
      </c>
      <c r="C4">
        <f t="shared" si="8"/>
        <v>400</v>
      </c>
      <c r="D4">
        <f t="shared" si="8"/>
        <v>4000</v>
      </c>
      <c r="F4">
        <f t="shared" si="4"/>
        <v>3</v>
      </c>
      <c r="H4" t="e">
        <f>SUM(#REF!)</f>
        <v>#REF!</v>
      </c>
      <c r="I4">
        <f t="shared" si="5"/>
        <v>30</v>
      </c>
      <c r="J4">
        <f t="shared" si="6"/>
        <v>300</v>
      </c>
      <c r="K4">
        <f t="shared" si="7"/>
        <v>3000</v>
      </c>
    </row>
    <row r="5" spans="1:11">
      <c r="A5">
        <v>5</v>
      </c>
      <c r="B5">
        <f t="shared" ref="B5:D5" si="9">A5*10</f>
        <v>50</v>
      </c>
      <c r="C5">
        <f t="shared" si="9"/>
        <v>500</v>
      </c>
      <c r="D5">
        <f t="shared" si="9"/>
        <v>5000</v>
      </c>
      <c r="F5">
        <f t="shared" si="4"/>
        <v>4</v>
      </c>
      <c r="H5">
        <f t="shared" ref="H5:H7" si="10">SUM(A1:A4)</f>
        <v>10</v>
      </c>
      <c r="I5">
        <f t="shared" si="5"/>
        <v>40</v>
      </c>
      <c r="J5">
        <f t="shared" si="6"/>
        <v>400</v>
      </c>
      <c r="K5">
        <f t="shared" si="7"/>
        <v>4000</v>
      </c>
    </row>
    <row r="6" spans="1:11">
      <c r="A6">
        <v>6</v>
      </c>
      <c r="B6">
        <f t="shared" ref="B6:D6" si="11">A6*10</f>
        <v>60</v>
      </c>
      <c r="C6">
        <f t="shared" si="11"/>
        <v>600</v>
      </c>
      <c r="D6">
        <f t="shared" si="11"/>
        <v>6000</v>
      </c>
      <c r="F6">
        <f t="shared" si="4"/>
        <v>5</v>
      </c>
      <c r="H6">
        <f t="shared" si="10"/>
        <v>14</v>
      </c>
      <c r="I6">
        <f>SUM($A$1:B5)</f>
        <v>165</v>
      </c>
      <c r="J6">
        <f>SUM($A$1:C5)</f>
        <v>1665</v>
      </c>
      <c r="K6">
        <f t="shared" si="7"/>
        <v>5000</v>
      </c>
    </row>
    <row r="7" spans="1:11">
      <c r="A7">
        <v>7</v>
      </c>
      <c r="B7">
        <f t="shared" ref="B7:D7" si="12">A7*10</f>
        <v>70</v>
      </c>
      <c r="C7">
        <f t="shared" si="12"/>
        <v>700</v>
      </c>
      <c r="D7">
        <f t="shared" si="12"/>
        <v>7000</v>
      </c>
      <c r="F7">
        <f t="shared" si="4"/>
        <v>6</v>
      </c>
      <c r="H7">
        <f t="shared" si="10"/>
        <v>18</v>
      </c>
      <c r="I7">
        <f t="shared" si="5"/>
        <v>60</v>
      </c>
      <c r="J7">
        <f t="shared" si="6"/>
        <v>600</v>
      </c>
      <c r="K7">
        <f t="shared" si="7"/>
        <v>6000</v>
      </c>
    </row>
    <row r="8" spans="1:11">
      <c r="A8">
        <v>8</v>
      </c>
      <c r="B8">
        <f t="shared" ref="B8:D8" si="13">A8*10</f>
        <v>80</v>
      </c>
      <c r="C8">
        <f t="shared" si="13"/>
        <v>800</v>
      </c>
      <c r="D8">
        <f t="shared" si="13"/>
        <v>8000</v>
      </c>
      <c r="H8">
        <f>SUM(A4:A7)</f>
        <v>22</v>
      </c>
      <c r="I8">
        <f t="shared" si="5"/>
        <v>70</v>
      </c>
      <c r="J8">
        <f t="shared" si="6"/>
        <v>700</v>
      </c>
      <c r="K8">
        <f t="shared" si="7"/>
        <v>7000</v>
      </c>
    </row>
    <row r="9" spans="1:11">
      <c r="A9">
        <v>9</v>
      </c>
      <c r="B9">
        <f t="shared" ref="B9:D9" si="14">A9*10</f>
        <v>90</v>
      </c>
      <c r="C9">
        <f t="shared" si="14"/>
        <v>900</v>
      </c>
      <c r="D9">
        <f t="shared" si="14"/>
        <v>9000</v>
      </c>
    </row>
    <row r="10" spans="1:11">
      <c r="A10">
        <v>10</v>
      </c>
      <c r="B10">
        <f t="shared" ref="B10:D10" si="15">A10*10</f>
        <v>100</v>
      </c>
      <c r="C10">
        <f t="shared" si="15"/>
        <v>1000</v>
      </c>
      <c r="D10">
        <f t="shared" si="15"/>
        <v>10000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200-4B46-4F44-B22C-FD5A57373E6B}">
  <dimension ref="A1:F11"/>
  <sheetViews>
    <sheetView workbookViewId="0">
      <selection activeCell="E11" sqref="E11"/>
    </sheetView>
  </sheetViews>
  <sheetFormatPr defaultColWidth="10.90625" defaultRowHeight="14.5"/>
  <cols>
    <col min="1" max="1" width="17" style="4" bestFit="1" customWidth="1"/>
    <col min="2" max="2" width="40.453125" customWidth="1"/>
    <col min="3" max="3" width="16.1796875" style="4" customWidth="1"/>
  </cols>
  <sheetData>
    <row r="1" spans="1:6">
      <c r="A1" s="58" t="s">
        <v>0</v>
      </c>
      <c r="B1" s="58"/>
      <c r="C1" s="58"/>
    </row>
    <row r="2" spans="1:6">
      <c r="A2" s="1" t="s">
        <v>1</v>
      </c>
      <c r="B2" s="2">
        <v>1.333</v>
      </c>
      <c r="C2" s="1"/>
    </row>
    <row r="3" spans="1:6">
      <c r="A3" s="1" t="s">
        <v>2</v>
      </c>
      <c r="B3" s="2">
        <v>45</v>
      </c>
      <c r="C3" s="1"/>
    </row>
    <row r="4" spans="1:6">
      <c r="A4" s="1" t="s">
        <v>3</v>
      </c>
      <c r="B4" s="2">
        <v>10</v>
      </c>
      <c r="C4" s="1"/>
      <c r="D4" t="s">
        <v>811</v>
      </c>
      <c r="F4" cm="1">
        <f t="array" aca="1" ref="F4" ca="1">INDIRECT(D4)</f>
        <v>10</v>
      </c>
    </row>
    <row r="5" spans="1:6">
      <c r="A5" s="1">
        <v>5</v>
      </c>
      <c r="B5" s="2">
        <v>62</v>
      </c>
      <c r="C5" s="1"/>
    </row>
    <row r="6" spans="1:6">
      <c r="A6" s="3" t="s">
        <v>4</v>
      </c>
      <c r="B6" s="5" t="s">
        <v>5</v>
      </c>
      <c r="C6" s="3" t="s">
        <v>6</v>
      </c>
    </row>
    <row r="7" spans="1:6" ht="43.5">
      <c r="A7" s="1" cm="1">
        <f t="array" aca="1" ref="A7" ca="1">INDIRECT(A2)</f>
        <v>1.333</v>
      </c>
      <c r="B7" s="2" t="s">
        <v>7</v>
      </c>
      <c r="C7" s="1">
        <v>1.333</v>
      </c>
      <c r="E7">
        <f>B2</f>
        <v>1.333</v>
      </c>
    </row>
    <row r="8" spans="1:6" ht="43.5">
      <c r="A8" s="1" cm="1">
        <f t="array" aca="1" ref="A8" ca="1">INDIRECT(A3)</f>
        <v>45</v>
      </c>
      <c r="B8" s="2" t="s">
        <v>8</v>
      </c>
      <c r="C8" s="1">
        <v>45</v>
      </c>
    </row>
    <row r="9" spans="1:6" ht="58">
      <c r="A9" s="1" cm="1">
        <f t="array" aca="1" ref="A9" ca="1">INDIRECT(A4)</f>
        <v>10</v>
      </c>
      <c r="B9" s="2" t="s">
        <v>9</v>
      </c>
      <c r="C9" s="1">
        <v>10</v>
      </c>
    </row>
    <row r="10" spans="1:6" ht="58">
      <c r="A10" s="1" cm="1">
        <f t="array" aca="1" ref="A10" ca="1">INDIRECT("B"&amp;A5)</f>
        <v>62</v>
      </c>
      <c r="B10" s="2" t="s">
        <v>10</v>
      </c>
    </row>
    <row r="11" spans="1:6">
      <c r="E11">
        <f>SUM([1]!test)</f>
        <v>3996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D787-1FDC-42D2-B6FF-8E50895739FE}">
  <sheetPr>
    <tabColor theme="3" tint="0.749992370372631"/>
  </sheetPr>
  <dimension ref="A1:L51"/>
  <sheetViews>
    <sheetView topLeftCell="B1" workbookViewId="0">
      <selection activeCell="J3" sqref="J3:L11"/>
    </sheetView>
  </sheetViews>
  <sheetFormatPr defaultColWidth="7.453125" defaultRowHeight="14.5"/>
  <cols>
    <col min="1" max="1" width="17.7265625" bestFit="1" customWidth="1"/>
    <col min="2" max="2" width="21.26953125" bestFit="1" customWidth="1"/>
    <col min="4" max="4" width="10.08984375" bestFit="1" customWidth="1"/>
    <col min="5" max="5" width="15.1796875" bestFit="1" customWidth="1"/>
    <col min="6" max="6" width="15" bestFit="1" customWidth="1"/>
    <col min="7" max="8" width="5.81640625" bestFit="1" customWidth="1"/>
    <col min="10" max="10" width="23.1796875" bestFit="1" customWidth="1"/>
    <col min="11" max="11" width="23.81640625" customWidth="1"/>
    <col min="12" max="12" width="35.81640625" bestFit="1" customWidth="1"/>
  </cols>
  <sheetData>
    <row r="1" spans="1:12">
      <c r="A1" s="6">
        <v>45701</v>
      </c>
      <c r="B1" t="s">
        <v>33</v>
      </c>
      <c r="D1" t="s">
        <v>11</v>
      </c>
      <c r="E1" t="s">
        <v>40</v>
      </c>
      <c r="F1" t="s">
        <v>39</v>
      </c>
    </row>
    <row r="2" spans="1:12">
      <c r="A2" s="10">
        <v>0.29375000000000001</v>
      </c>
      <c r="B2" t="s">
        <v>32</v>
      </c>
      <c r="D2" s="24">
        <f ca="1">TODAY()</f>
        <v>45776</v>
      </c>
      <c r="E2" s="6">
        <f ca="1">DATE(YEAR(D2),MONTH(D2),1)</f>
        <v>45748</v>
      </c>
      <c r="F2" s="6">
        <f ca="1">DATE(YEAR(D2),MONTH(D2)+1,1)-1</f>
        <v>45777</v>
      </c>
      <c r="J2" s="14" t="s">
        <v>43</v>
      </c>
      <c r="K2" s="14" t="s">
        <v>44</v>
      </c>
      <c r="L2" s="14" t="s">
        <v>5</v>
      </c>
    </row>
    <row r="3" spans="1:12">
      <c r="A3" s="11">
        <f ca="1">NOW()</f>
        <v>45776.126623379627</v>
      </c>
      <c r="B3" s="22" t="s">
        <v>34</v>
      </c>
      <c r="D3" s="6">
        <f ca="1">D2+1</f>
        <v>45777</v>
      </c>
      <c r="E3" s="6">
        <f t="shared" ref="E3:E32" ca="1" si="0">DATE(YEAR(D3),MONTH(D3),1)</f>
        <v>45748</v>
      </c>
      <c r="F3" s="6">
        <f t="shared" ref="F3:F32" ca="1" si="1">DATE(YEAR(D3),MONTH(D3)+1,1)-1</f>
        <v>45777</v>
      </c>
      <c r="J3" s="29" t="s">
        <v>45</v>
      </c>
      <c r="K3" s="29" t="s">
        <v>46</v>
      </c>
      <c r="L3" s="2" t="s">
        <v>47</v>
      </c>
    </row>
    <row r="4" spans="1:12">
      <c r="A4" s="6">
        <f ca="1">TODAY()</f>
        <v>45776</v>
      </c>
      <c r="B4" s="22" t="s">
        <v>35</v>
      </c>
      <c r="D4" s="6">
        <f t="shared" ref="D4:D51" ca="1" si="2">D3+1</f>
        <v>45778</v>
      </c>
      <c r="E4" s="6">
        <f t="shared" ca="1" si="0"/>
        <v>45778</v>
      </c>
      <c r="F4" s="6">
        <f t="shared" ca="1" si="1"/>
        <v>45808</v>
      </c>
      <c r="J4" s="29" t="s">
        <v>48</v>
      </c>
      <c r="K4" s="29" t="s">
        <v>49</v>
      </c>
      <c r="L4" s="2" t="s">
        <v>50</v>
      </c>
    </row>
    <row r="5" spans="1:12">
      <c r="A5" s="6">
        <v>1</v>
      </c>
      <c r="B5" t="s">
        <v>36</v>
      </c>
      <c r="D5" s="6">
        <f t="shared" ca="1" si="2"/>
        <v>45779</v>
      </c>
      <c r="E5" s="6">
        <f t="shared" ca="1" si="0"/>
        <v>45778</v>
      </c>
      <c r="F5" s="6">
        <f t="shared" ca="1" si="1"/>
        <v>45808</v>
      </c>
      <c r="J5" s="29" t="s">
        <v>51</v>
      </c>
      <c r="K5" s="30">
        <v>45689</v>
      </c>
      <c r="L5" s="2" t="s">
        <v>52</v>
      </c>
    </row>
    <row r="6" spans="1:12">
      <c r="A6" s="23">
        <v>1.5</v>
      </c>
      <c r="B6" s="22" t="s">
        <v>37</v>
      </c>
      <c r="D6" s="6">
        <f t="shared" ca="1" si="2"/>
        <v>45780</v>
      </c>
      <c r="E6" s="6">
        <f t="shared" ca="1" si="0"/>
        <v>45778</v>
      </c>
      <c r="F6" s="6">
        <f t="shared" ca="1" si="1"/>
        <v>45808</v>
      </c>
      <c r="J6" s="29" t="s">
        <v>53</v>
      </c>
      <c r="K6" s="29" t="s">
        <v>54</v>
      </c>
      <c r="L6" s="2" t="s">
        <v>55</v>
      </c>
    </row>
    <row r="7" spans="1:12">
      <c r="A7" s="12">
        <f ca="1">TODAY()</f>
        <v>45776</v>
      </c>
      <c r="B7" s="22" t="s">
        <v>38</v>
      </c>
      <c r="D7" s="6">
        <f t="shared" ca="1" si="2"/>
        <v>45781</v>
      </c>
      <c r="E7" s="6">
        <f t="shared" ca="1" si="0"/>
        <v>45778</v>
      </c>
      <c r="F7" s="6">
        <f t="shared" ca="1" si="1"/>
        <v>45808</v>
      </c>
      <c r="J7" s="29" t="s">
        <v>56</v>
      </c>
      <c r="K7" s="29" t="s">
        <v>57</v>
      </c>
      <c r="L7" s="2" t="s">
        <v>58</v>
      </c>
    </row>
    <row r="8" spans="1:12">
      <c r="D8" s="6">
        <f t="shared" ca="1" si="2"/>
        <v>45782</v>
      </c>
      <c r="E8" s="6">
        <f t="shared" ca="1" si="0"/>
        <v>45778</v>
      </c>
      <c r="F8" s="6">
        <f t="shared" ca="1" si="1"/>
        <v>45808</v>
      </c>
      <c r="J8" s="29" t="s">
        <v>59</v>
      </c>
      <c r="K8" s="29" t="s">
        <v>60</v>
      </c>
      <c r="L8" s="2" t="s">
        <v>61</v>
      </c>
    </row>
    <row r="9" spans="1:12">
      <c r="D9" s="6">
        <f t="shared" ca="1" si="2"/>
        <v>45783</v>
      </c>
      <c r="E9" s="6">
        <f t="shared" ca="1" si="0"/>
        <v>45778</v>
      </c>
      <c r="F9" s="6">
        <f t="shared" ca="1" si="1"/>
        <v>45808</v>
      </c>
      <c r="J9" s="29" t="s">
        <v>62</v>
      </c>
      <c r="K9" s="29" t="s">
        <v>63</v>
      </c>
      <c r="L9" s="2" t="s">
        <v>64</v>
      </c>
    </row>
    <row r="10" spans="1:12">
      <c r="D10" s="6">
        <f t="shared" ca="1" si="2"/>
        <v>45784</v>
      </c>
      <c r="E10" s="6">
        <f t="shared" ca="1" si="0"/>
        <v>45778</v>
      </c>
      <c r="F10" s="6">
        <f t="shared" ca="1" si="1"/>
        <v>45808</v>
      </c>
      <c r="J10" s="29" t="s">
        <v>65</v>
      </c>
      <c r="K10" s="29" t="s">
        <v>66</v>
      </c>
      <c r="L10" s="2" t="s">
        <v>67</v>
      </c>
    </row>
    <row r="11" spans="1:12">
      <c r="D11" s="6">
        <f t="shared" ca="1" si="2"/>
        <v>45785</v>
      </c>
      <c r="E11" s="6">
        <f t="shared" ca="1" si="0"/>
        <v>45778</v>
      </c>
      <c r="F11" s="6">
        <f t="shared" ca="1" si="1"/>
        <v>45808</v>
      </c>
      <c r="J11" s="29" t="s">
        <v>68</v>
      </c>
      <c r="K11" s="31">
        <v>45689.604687500003</v>
      </c>
      <c r="L11" s="2" t="s">
        <v>69</v>
      </c>
    </row>
    <row r="12" spans="1:12">
      <c r="D12" s="6">
        <f t="shared" ca="1" si="2"/>
        <v>45786</v>
      </c>
      <c r="E12" s="6">
        <f t="shared" ca="1" si="0"/>
        <v>45778</v>
      </c>
      <c r="F12" s="6">
        <f t="shared" ca="1" si="1"/>
        <v>45808</v>
      </c>
    </row>
    <row r="13" spans="1:12">
      <c r="D13" s="6">
        <f t="shared" ca="1" si="2"/>
        <v>45787</v>
      </c>
      <c r="E13" s="6">
        <f t="shared" ca="1" si="0"/>
        <v>45778</v>
      </c>
      <c r="F13" s="6">
        <f t="shared" ca="1" si="1"/>
        <v>45808</v>
      </c>
      <c r="J13" s="34" t="s">
        <v>11</v>
      </c>
      <c r="K13" s="34" t="s">
        <v>43</v>
      </c>
    </row>
    <row r="14" spans="1:12">
      <c r="D14" s="6">
        <f t="shared" ca="1" si="2"/>
        <v>45788</v>
      </c>
      <c r="E14" s="6">
        <f t="shared" ca="1" si="0"/>
        <v>45778</v>
      </c>
      <c r="F14" s="6">
        <f t="shared" ca="1" si="1"/>
        <v>45808</v>
      </c>
      <c r="H14" s="7"/>
      <c r="J14" s="32">
        <f ca="1">D14</f>
        <v>45788</v>
      </c>
      <c r="K14" s="33" t="s">
        <v>70</v>
      </c>
    </row>
    <row r="15" spans="1:12">
      <c r="D15" s="6">
        <f t="shared" ca="1" si="2"/>
        <v>45789</v>
      </c>
      <c r="E15" s="6">
        <f t="shared" ca="1" si="0"/>
        <v>45778</v>
      </c>
      <c r="F15" s="6">
        <f t="shared" ca="1" si="1"/>
        <v>45808</v>
      </c>
      <c r="G15" s="7"/>
      <c r="J15" s="32">
        <f t="shared" ref="J15:J30" ca="1" si="3">D15</f>
        <v>45789</v>
      </c>
      <c r="K15" s="33" t="s">
        <v>70</v>
      </c>
    </row>
    <row r="16" spans="1:12">
      <c r="D16" s="6">
        <f t="shared" ca="1" si="2"/>
        <v>45790</v>
      </c>
      <c r="E16" s="6">
        <f t="shared" ca="1" si="0"/>
        <v>45778</v>
      </c>
      <c r="F16" s="6">
        <f t="shared" ca="1" si="1"/>
        <v>45808</v>
      </c>
      <c r="J16" s="32">
        <f t="shared" ca="1" si="3"/>
        <v>45790</v>
      </c>
      <c r="K16" s="33" t="s">
        <v>70</v>
      </c>
    </row>
    <row r="17" spans="4:11">
      <c r="D17" s="6">
        <f t="shared" ca="1" si="2"/>
        <v>45791</v>
      </c>
      <c r="E17" s="6">
        <f t="shared" ca="1" si="0"/>
        <v>45778</v>
      </c>
      <c r="F17" s="6">
        <f t="shared" ca="1" si="1"/>
        <v>45808</v>
      </c>
      <c r="J17" s="32">
        <f t="shared" ca="1" si="3"/>
        <v>45791</v>
      </c>
      <c r="K17" s="33" t="s">
        <v>70</v>
      </c>
    </row>
    <row r="18" spans="4:11">
      <c r="D18" s="6">
        <f t="shared" ca="1" si="2"/>
        <v>45792</v>
      </c>
      <c r="E18" s="6">
        <f t="shared" ca="1" si="0"/>
        <v>45778</v>
      </c>
      <c r="F18" s="6">
        <f t="shared" ca="1" si="1"/>
        <v>45808</v>
      </c>
      <c r="J18" s="35">
        <f t="shared" ca="1" si="3"/>
        <v>45792</v>
      </c>
      <c r="K18" s="36" t="s">
        <v>71</v>
      </c>
    </row>
    <row r="19" spans="4:11">
      <c r="D19" s="6">
        <f t="shared" ca="1" si="2"/>
        <v>45793</v>
      </c>
      <c r="E19" s="6">
        <f t="shared" ca="1" si="0"/>
        <v>45778</v>
      </c>
      <c r="F19" s="6">
        <f t="shared" ca="1" si="1"/>
        <v>45808</v>
      </c>
      <c r="J19" s="35">
        <f t="shared" ca="1" si="3"/>
        <v>45793</v>
      </c>
      <c r="K19" s="36" t="s">
        <v>71</v>
      </c>
    </row>
    <row r="20" spans="4:11">
      <c r="D20" s="6">
        <f t="shared" ca="1" si="2"/>
        <v>45794</v>
      </c>
      <c r="E20" s="6">
        <f t="shared" ca="1" si="0"/>
        <v>45778</v>
      </c>
      <c r="F20" s="6">
        <f t="shared" ca="1" si="1"/>
        <v>45808</v>
      </c>
      <c r="J20" s="35">
        <f t="shared" ca="1" si="3"/>
        <v>45794</v>
      </c>
      <c r="K20" s="36" t="s">
        <v>71</v>
      </c>
    </row>
    <row r="21" spans="4:11">
      <c r="D21" s="6">
        <f t="shared" ca="1" si="2"/>
        <v>45795</v>
      </c>
      <c r="E21" s="6">
        <f t="shared" ca="1" si="0"/>
        <v>45778</v>
      </c>
      <c r="F21" s="6">
        <f t="shared" ca="1" si="1"/>
        <v>45808</v>
      </c>
      <c r="J21" s="35">
        <f t="shared" ca="1" si="3"/>
        <v>45795</v>
      </c>
      <c r="K21" s="36" t="s">
        <v>71</v>
      </c>
    </row>
    <row r="22" spans="4:11">
      <c r="D22" s="6">
        <f t="shared" ca="1" si="2"/>
        <v>45796</v>
      </c>
      <c r="E22" s="6">
        <f t="shared" ca="1" si="0"/>
        <v>45778</v>
      </c>
      <c r="F22" s="6">
        <f t="shared" ca="1" si="1"/>
        <v>45808</v>
      </c>
      <c r="J22" s="35">
        <f t="shared" ca="1" si="3"/>
        <v>45796</v>
      </c>
      <c r="K22" s="36" t="s">
        <v>71</v>
      </c>
    </row>
    <row r="23" spans="4:11">
      <c r="D23" s="6">
        <f t="shared" ca="1" si="2"/>
        <v>45797</v>
      </c>
      <c r="E23" s="6">
        <f t="shared" ca="1" si="0"/>
        <v>45778</v>
      </c>
      <c r="F23" s="6">
        <f t="shared" ca="1" si="1"/>
        <v>45808</v>
      </c>
      <c r="J23" s="37">
        <f t="shared" ca="1" si="3"/>
        <v>45797</v>
      </c>
      <c r="K23" s="38" t="s">
        <v>72</v>
      </c>
    </row>
    <row r="24" spans="4:11">
      <c r="D24" s="6">
        <f t="shared" ca="1" si="2"/>
        <v>45798</v>
      </c>
      <c r="E24" s="6">
        <f t="shared" ca="1" si="0"/>
        <v>45778</v>
      </c>
      <c r="F24" s="6">
        <f t="shared" ca="1" si="1"/>
        <v>45808</v>
      </c>
      <c r="J24" s="37">
        <f t="shared" ca="1" si="3"/>
        <v>45798</v>
      </c>
      <c r="K24" s="38" t="s">
        <v>72</v>
      </c>
    </row>
    <row r="25" spans="4:11">
      <c r="D25" s="6">
        <f t="shared" ca="1" si="2"/>
        <v>45799</v>
      </c>
      <c r="E25" s="6">
        <f t="shared" ca="1" si="0"/>
        <v>45778</v>
      </c>
      <c r="F25" s="6">
        <f t="shared" ca="1" si="1"/>
        <v>45808</v>
      </c>
      <c r="J25" s="37">
        <f t="shared" ca="1" si="3"/>
        <v>45799</v>
      </c>
      <c r="K25" s="38" t="s">
        <v>72</v>
      </c>
    </row>
    <row r="26" spans="4:11">
      <c r="D26" s="6">
        <f t="shared" ca="1" si="2"/>
        <v>45800</v>
      </c>
      <c r="E26" s="6">
        <f t="shared" ca="1" si="0"/>
        <v>45778</v>
      </c>
      <c r="F26" s="6">
        <f t="shared" ca="1" si="1"/>
        <v>45808</v>
      </c>
      <c r="J26" s="37">
        <f t="shared" ca="1" si="3"/>
        <v>45800</v>
      </c>
      <c r="K26" s="38" t="s">
        <v>72</v>
      </c>
    </row>
    <row r="27" spans="4:11">
      <c r="D27" s="6">
        <f t="shared" ca="1" si="2"/>
        <v>45801</v>
      </c>
      <c r="E27" s="6">
        <f t="shared" ca="1" si="0"/>
        <v>45778</v>
      </c>
      <c r="F27" s="6">
        <f t="shared" ca="1" si="1"/>
        <v>45808</v>
      </c>
      <c r="J27" s="37">
        <f t="shared" ca="1" si="3"/>
        <v>45801</v>
      </c>
      <c r="K27" s="38" t="s">
        <v>72</v>
      </c>
    </row>
    <row r="28" spans="4:11">
      <c r="D28" s="6">
        <f t="shared" ca="1" si="2"/>
        <v>45802</v>
      </c>
      <c r="E28" s="6">
        <f t="shared" ca="1" si="0"/>
        <v>45778</v>
      </c>
      <c r="F28" s="6">
        <f t="shared" ca="1" si="1"/>
        <v>45808</v>
      </c>
      <c r="J28" s="39">
        <f t="shared" ca="1" si="3"/>
        <v>45802</v>
      </c>
      <c r="K28" s="40" t="s">
        <v>48</v>
      </c>
    </row>
    <row r="29" spans="4:11">
      <c r="D29" s="6">
        <f t="shared" ca="1" si="2"/>
        <v>45803</v>
      </c>
      <c r="E29" s="6">
        <f t="shared" ca="1" si="0"/>
        <v>45778</v>
      </c>
      <c r="F29" s="6">
        <f t="shared" ca="1" si="1"/>
        <v>45808</v>
      </c>
      <c r="J29" s="39">
        <f t="shared" ca="1" si="3"/>
        <v>45803</v>
      </c>
      <c r="K29" s="40" t="s">
        <v>48</v>
      </c>
    </row>
    <row r="30" spans="4:11">
      <c r="D30" s="6">
        <f t="shared" ca="1" si="2"/>
        <v>45804</v>
      </c>
      <c r="E30" s="6">
        <f t="shared" ca="1" si="0"/>
        <v>45778</v>
      </c>
      <c r="F30" s="6">
        <f t="shared" ca="1" si="1"/>
        <v>45808</v>
      </c>
      <c r="J30" s="39">
        <f t="shared" ca="1" si="3"/>
        <v>45804</v>
      </c>
      <c r="K30" s="40" t="s">
        <v>48</v>
      </c>
    </row>
    <row r="31" spans="4:11">
      <c r="D31" s="6">
        <f t="shared" ca="1" si="2"/>
        <v>45805</v>
      </c>
      <c r="E31" s="6">
        <f t="shared" ca="1" si="0"/>
        <v>45778</v>
      </c>
      <c r="F31" s="6">
        <f t="shared" ca="1" si="1"/>
        <v>45808</v>
      </c>
      <c r="J31" s="6"/>
    </row>
    <row r="32" spans="4:11">
      <c r="D32" s="6">
        <f t="shared" ca="1" si="2"/>
        <v>45806</v>
      </c>
      <c r="E32" s="6">
        <f t="shared" ca="1" si="0"/>
        <v>45778</v>
      </c>
      <c r="F32" s="6">
        <f t="shared" ca="1" si="1"/>
        <v>45808</v>
      </c>
      <c r="J32" s="6"/>
    </row>
    <row r="33" spans="4:4">
      <c r="D33" s="6">
        <f t="shared" ca="1" si="2"/>
        <v>45807</v>
      </c>
    </row>
    <row r="34" spans="4:4">
      <c r="D34" s="6">
        <f t="shared" ca="1" si="2"/>
        <v>45808</v>
      </c>
    </row>
    <row r="35" spans="4:4">
      <c r="D35" s="6">
        <f t="shared" ca="1" si="2"/>
        <v>45809</v>
      </c>
    </row>
    <row r="36" spans="4:4">
      <c r="D36" s="6">
        <f t="shared" ca="1" si="2"/>
        <v>45810</v>
      </c>
    </row>
    <row r="37" spans="4:4">
      <c r="D37" s="6">
        <f t="shared" ca="1" si="2"/>
        <v>45811</v>
      </c>
    </row>
    <row r="38" spans="4:4">
      <c r="D38" s="6">
        <f t="shared" ca="1" si="2"/>
        <v>45812</v>
      </c>
    </row>
    <row r="39" spans="4:4">
      <c r="D39" s="6">
        <f t="shared" ca="1" si="2"/>
        <v>45813</v>
      </c>
    </row>
    <row r="40" spans="4:4">
      <c r="D40" s="6">
        <f t="shared" ca="1" si="2"/>
        <v>45814</v>
      </c>
    </row>
    <row r="41" spans="4:4">
      <c r="D41" s="6">
        <f t="shared" ca="1" si="2"/>
        <v>45815</v>
      </c>
    </row>
    <row r="42" spans="4:4">
      <c r="D42" s="6">
        <f t="shared" ca="1" si="2"/>
        <v>45816</v>
      </c>
    </row>
    <row r="43" spans="4:4">
      <c r="D43" s="6">
        <f t="shared" ca="1" si="2"/>
        <v>45817</v>
      </c>
    </row>
    <row r="44" spans="4:4">
      <c r="D44" s="6">
        <f t="shared" ca="1" si="2"/>
        <v>45818</v>
      </c>
    </row>
    <row r="45" spans="4:4">
      <c r="D45" s="6">
        <f t="shared" ca="1" si="2"/>
        <v>45819</v>
      </c>
    </row>
    <row r="46" spans="4:4">
      <c r="D46" s="6">
        <f t="shared" ca="1" si="2"/>
        <v>45820</v>
      </c>
    </row>
    <row r="47" spans="4:4">
      <c r="D47" s="6">
        <f t="shared" ca="1" si="2"/>
        <v>45821</v>
      </c>
    </row>
    <row r="48" spans="4:4">
      <c r="D48" s="6">
        <f t="shared" ca="1" si="2"/>
        <v>45822</v>
      </c>
    </row>
    <row r="49" spans="4:4">
      <c r="D49" s="6">
        <f t="shared" ca="1" si="2"/>
        <v>45823</v>
      </c>
    </row>
    <row r="50" spans="4:4">
      <c r="D50" s="6">
        <f t="shared" ca="1" si="2"/>
        <v>45824</v>
      </c>
    </row>
    <row r="51" spans="4:4">
      <c r="D51" s="6">
        <f t="shared" ca="1" si="2"/>
        <v>45825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7CD4-60BA-4A00-A87E-54B101921D9D}">
  <dimension ref="A1:K26"/>
  <sheetViews>
    <sheetView zoomScale="120" zoomScaleNormal="120" workbookViewId="0">
      <selection activeCell="K3" sqref="K3"/>
    </sheetView>
  </sheetViews>
  <sheetFormatPr defaultRowHeight="14.5"/>
  <cols>
    <col min="2" max="2" width="8.7265625" style="12"/>
    <col min="7" max="7" width="11.08984375" bestFit="1" customWidth="1"/>
  </cols>
  <sheetData>
    <row r="1" spans="1:11">
      <c r="A1" s="15" t="s">
        <v>23</v>
      </c>
      <c r="B1" s="16" t="s">
        <v>24</v>
      </c>
      <c r="C1" s="19" t="s">
        <v>28</v>
      </c>
      <c r="E1" s="20" t="s">
        <v>31</v>
      </c>
      <c r="G1" s="36" t="s">
        <v>88</v>
      </c>
    </row>
    <row r="2" spans="1:11">
      <c r="A2" s="17" t="s">
        <v>25</v>
      </c>
      <c r="B2" s="18">
        <v>2</v>
      </c>
      <c r="C2" s="19">
        <v>15</v>
      </c>
      <c r="E2" s="21" t="s">
        <v>30</v>
      </c>
      <c r="G2" s="46">
        <f>VLOOKUP(E2,A:C,2,FALSE)</f>
        <v>5</v>
      </c>
      <c r="K2" s="40" t="s">
        <v>92</v>
      </c>
    </row>
    <row r="3" spans="1:11">
      <c r="A3" s="17" t="s">
        <v>26</v>
      </c>
      <c r="B3" s="18">
        <v>1</v>
      </c>
      <c r="C3" s="19">
        <v>20</v>
      </c>
      <c r="G3" s="45" t="s">
        <v>89</v>
      </c>
      <c r="K3" s="51" cm="1">
        <f t="array" aca="1" ref="K3" ca="1">_xlfn.XLOOKUP(E2, OFFSET(A1,1,0,COUNTA(A:A)-1), OFFSET(B1,1,0,COUNTA(B:B)-1), "", -1, -1)</f>
        <v>5</v>
      </c>
    </row>
    <row r="4" spans="1:11">
      <c r="A4" s="17" t="s">
        <v>27</v>
      </c>
      <c r="B4" s="18">
        <v>3</v>
      </c>
      <c r="C4" s="19">
        <v>25</v>
      </c>
      <c r="K4" s="50" t="s">
        <v>93</v>
      </c>
    </row>
    <row r="5" spans="1:11">
      <c r="A5" s="2" t="s">
        <v>27</v>
      </c>
      <c r="B5" s="12">
        <v>4</v>
      </c>
      <c r="C5" s="19">
        <v>35</v>
      </c>
      <c r="G5" s="47" t="s">
        <v>90</v>
      </c>
    </row>
    <row r="6" spans="1:11">
      <c r="A6" s="2" t="s">
        <v>29</v>
      </c>
      <c r="B6" s="12">
        <v>5</v>
      </c>
      <c r="C6" s="19">
        <v>50</v>
      </c>
      <c r="G6" s="49">
        <f>_xlfn.XLOOKUP(E2,A:A,C:C,"Not found",0,-1)</f>
        <v>35</v>
      </c>
    </row>
    <row r="7" spans="1:11">
      <c r="A7" s="2" t="s">
        <v>30</v>
      </c>
      <c r="B7" s="12">
        <v>5</v>
      </c>
      <c r="C7" s="19">
        <v>35</v>
      </c>
      <c r="G7" s="48" t="s">
        <v>91</v>
      </c>
    </row>
    <row r="11" spans="1:11">
      <c r="E11" s="41" t="s">
        <v>73</v>
      </c>
    </row>
    <row r="12" spans="1:11">
      <c r="E12" s="42"/>
    </row>
    <row r="13" spans="1:11">
      <c r="E13" s="43" t="s">
        <v>74</v>
      </c>
    </row>
    <row r="14" spans="1:11">
      <c r="E14" s="43" t="s">
        <v>75</v>
      </c>
    </row>
    <row r="15" spans="1:11">
      <c r="E15" s="43" t="s">
        <v>76</v>
      </c>
    </row>
    <row r="16" spans="1:11">
      <c r="E16" s="43" t="s">
        <v>77</v>
      </c>
    </row>
    <row r="17" spans="5:5">
      <c r="E17" s="43" t="s">
        <v>78</v>
      </c>
    </row>
    <row r="18" spans="5:5">
      <c r="E18" s="44" t="s">
        <v>79</v>
      </c>
    </row>
    <row r="19" spans="5:5">
      <c r="E19" s="44" t="s">
        <v>80</v>
      </c>
    </row>
    <row r="20" spans="5:5">
      <c r="E20" s="44" t="s">
        <v>81</v>
      </c>
    </row>
    <row r="21" spans="5:5">
      <c r="E21" s="44" t="s">
        <v>82</v>
      </c>
    </row>
    <row r="22" spans="5:5">
      <c r="E22" s="43" t="s">
        <v>83</v>
      </c>
    </row>
    <row r="23" spans="5:5">
      <c r="E23" s="44" t="s">
        <v>84</v>
      </c>
    </row>
    <row r="24" spans="5:5">
      <c r="E24" s="44" t="s">
        <v>85</v>
      </c>
    </row>
    <row r="25" spans="5:5">
      <c r="E25" s="44" t="s">
        <v>86</v>
      </c>
    </row>
    <row r="26" spans="5:5">
      <c r="E26" s="44" t="s">
        <v>87</v>
      </c>
    </row>
  </sheetData>
  <dataValidations disablePrompts="1" count="1">
    <dataValidation type="list" allowBlank="1" showInputMessage="1" showErrorMessage="1" sqref="E2" xr:uid="{33EC21B1-5F76-4E1B-85C1-F4367F043188}">
      <formula1>$A$2:$A$7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F3BE-B7F0-4CEF-9CD8-EB97C895DA17}">
  <dimension ref="A1:P15"/>
  <sheetViews>
    <sheetView workbookViewId="0">
      <selection activeCell="F9" sqref="F9"/>
    </sheetView>
  </sheetViews>
  <sheetFormatPr defaultRowHeight="14.5"/>
  <sheetData>
    <row r="1" spans="1:16">
      <c r="A1">
        <v>1</v>
      </c>
      <c r="B1" s="7">
        <f>ROW()</f>
        <v>1</v>
      </c>
    </row>
    <row r="2" spans="1:16">
      <c r="A2">
        <v>2</v>
      </c>
      <c r="B2" s="7">
        <f>ROW()</f>
        <v>2</v>
      </c>
      <c r="G2" s="7">
        <f>COLUMN()</f>
        <v>7</v>
      </c>
      <c r="H2" s="7">
        <f>COLUMN()</f>
        <v>8</v>
      </c>
      <c r="I2" s="7">
        <f>COLUMN()</f>
        <v>9</v>
      </c>
      <c r="J2" s="7">
        <f>COLUMN()</f>
        <v>10</v>
      </c>
      <c r="K2" s="7">
        <f>COLUMN()</f>
        <v>11</v>
      </c>
      <c r="L2" s="7">
        <f>COLUMN()</f>
        <v>12</v>
      </c>
      <c r="M2" s="7">
        <f>COLUMN()</f>
        <v>13</v>
      </c>
      <c r="N2" s="7">
        <f>COLUMN()</f>
        <v>14</v>
      </c>
      <c r="O2" s="7">
        <f>COLUMN()</f>
        <v>15</v>
      </c>
      <c r="P2" s="7">
        <f>COLUMN()</f>
        <v>16</v>
      </c>
    </row>
    <row r="3" spans="1:16">
      <c r="A3">
        <v>3</v>
      </c>
      <c r="B3" s="7">
        <f>ROW()</f>
        <v>3</v>
      </c>
    </row>
    <row r="4" spans="1:16">
      <c r="A4">
        <v>4</v>
      </c>
      <c r="B4" s="7">
        <f>ROW()</f>
        <v>4</v>
      </c>
    </row>
    <row r="5" spans="1:16">
      <c r="A5">
        <v>5</v>
      </c>
      <c r="B5" s="7">
        <f>ROW()</f>
        <v>5</v>
      </c>
    </row>
    <row r="6" spans="1:16">
      <c r="A6">
        <v>6</v>
      </c>
      <c r="B6" s="7">
        <f>ROW()</f>
        <v>6</v>
      </c>
    </row>
    <row r="7" spans="1:16">
      <c r="A7">
        <v>7</v>
      </c>
      <c r="B7" s="7">
        <f>ROW()</f>
        <v>7</v>
      </c>
    </row>
    <row r="8" spans="1:16">
      <c r="A8">
        <v>8</v>
      </c>
      <c r="B8" s="7">
        <f>ROW()</f>
        <v>8</v>
      </c>
    </row>
    <row r="9" spans="1:16">
      <c r="A9">
        <v>9</v>
      </c>
      <c r="B9" s="7">
        <f>ROW()</f>
        <v>9</v>
      </c>
      <c r="F9" s="22" t="s">
        <v>94</v>
      </c>
    </row>
    <row r="10" spans="1:16">
      <c r="A10">
        <v>10</v>
      </c>
      <c r="B10" s="7">
        <f>ROW()</f>
        <v>10</v>
      </c>
      <c r="F10" s="40">
        <f>COUNTA(A:A)</f>
        <v>14</v>
      </c>
    </row>
    <row r="11" spans="1:16">
      <c r="A11">
        <v>11</v>
      </c>
      <c r="B11" s="7">
        <f>ROW()</f>
        <v>11</v>
      </c>
    </row>
    <row r="12" spans="1:16">
      <c r="A12">
        <v>12</v>
      </c>
      <c r="B12" s="7">
        <f>ROW()</f>
        <v>12</v>
      </c>
    </row>
    <row r="13" spans="1:16">
      <c r="A13">
        <v>13</v>
      </c>
      <c r="B13" s="7">
        <f>ROW()</f>
        <v>13</v>
      </c>
    </row>
    <row r="14" spans="1:16">
      <c r="A14">
        <v>14</v>
      </c>
      <c r="B14" s="7">
        <f>ROW()</f>
        <v>14</v>
      </c>
      <c r="K14" s="22" t="s">
        <v>95</v>
      </c>
    </row>
    <row r="15" spans="1:16">
      <c r="K15" s="36">
        <f>COUNTIF(A:A,"&gt;10")</f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EA58-48C9-4084-874D-25F1D47DCEE8}">
  <dimension ref="A1:D39"/>
  <sheetViews>
    <sheetView topLeftCell="A21" workbookViewId="0">
      <selection activeCell="A39" sqref="A39"/>
    </sheetView>
  </sheetViews>
  <sheetFormatPr defaultColWidth="10.90625" defaultRowHeight="14.5"/>
  <cols>
    <col min="4" max="4" width="16.7265625" bestFit="1" customWidth="1"/>
  </cols>
  <sheetData>
    <row r="1" spans="1:4">
      <c r="A1" s="55" t="str" cm="1">
        <f t="array" ref="A1:A39">_xlfn.UNIQUE(Product_data!H:H)</f>
        <v>Subcategory</v>
      </c>
      <c r="D1" t="s">
        <v>103</v>
      </c>
    </row>
    <row r="2" spans="1:4">
      <c r="A2" t="str">
        <v>Tights</v>
      </c>
      <c r="D2" s="53" t="s">
        <v>454</v>
      </c>
    </row>
    <row r="3" spans="1:4">
      <c r="A3" t="str">
        <v>Shorts</v>
      </c>
      <c r="D3" s="53" t="s">
        <v>423</v>
      </c>
    </row>
    <row r="4" spans="1:4">
      <c r="A4" t="str">
        <v>Bottles and Cages</v>
      </c>
      <c r="D4" s="53" t="s">
        <v>500</v>
      </c>
    </row>
    <row r="5" spans="1:4">
      <c r="A5" t="str">
        <v>Panniers</v>
      </c>
      <c r="D5" s="53" t="s">
        <v>428</v>
      </c>
    </row>
    <row r="6" spans="1:4">
      <c r="A6" t="str">
        <v>Touring Bikes</v>
      </c>
      <c r="D6" s="53" t="s">
        <v>696</v>
      </c>
    </row>
    <row r="7" spans="1:4">
      <c r="A7" t="str">
        <v>Tires and Tubes</v>
      </c>
      <c r="D7" s="53" t="s">
        <v>508</v>
      </c>
    </row>
    <row r="8" spans="1:4">
      <c r="A8" t="str">
        <v>Wheels</v>
      </c>
      <c r="D8" s="53" t="s">
        <v>367</v>
      </c>
    </row>
    <row r="9" spans="1:4">
      <c r="A9" t="str">
        <v>Pedals</v>
      </c>
      <c r="D9" s="53" t="s">
        <v>656</v>
      </c>
    </row>
    <row r="10" spans="1:4">
      <c r="A10" t="str">
        <v>Lights</v>
      </c>
      <c r="D10" s="53" t="s">
        <v>440</v>
      </c>
    </row>
    <row r="11" spans="1:4">
      <c r="A11" t="str">
        <v>Helmets</v>
      </c>
      <c r="D11" s="53" t="s">
        <v>117</v>
      </c>
    </row>
    <row r="12" spans="1:4">
      <c r="A12" t="str">
        <v>Jerseys</v>
      </c>
      <c r="D12" s="53" t="s">
        <v>140</v>
      </c>
    </row>
    <row r="13" spans="1:4">
      <c r="A13" t="str">
        <v>Road Bikes</v>
      </c>
      <c r="D13" s="53" t="s">
        <v>219</v>
      </c>
    </row>
    <row r="14" spans="1:4">
      <c r="A14" t="str">
        <v>Derailleurs</v>
      </c>
      <c r="D14" s="53" t="s">
        <v>563</v>
      </c>
    </row>
    <row r="15" spans="1:4">
      <c r="A15" t="str">
        <v>Brakes</v>
      </c>
      <c r="D15" s="53" t="s">
        <v>590</v>
      </c>
    </row>
    <row r="16" spans="1:4">
      <c r="A16" t="str">
        <v>Socks</v>
      </c>
      <c r="D16" s="53" t="s">
        <v>125</v>
      </c>
    </row>
    <row r="17" spans="1:4">
      <c r="A17" t="str">
        <v>Mountain Bikes</v>
      </c>
      <c r="D17" s="53" t="s">
        <v>268</v>
      </c>
    </row>
    <row r="18" spans="1:4">
      <c r="A18" t="str">
        <v>Pumps</v>
      </c>
      <c r="D18" s="53" t="s">
        <v>434</v>
      </c>
    </row>
    <row r="19" spans="1:4">
      <c r="A19" t="str">
        <v>Saddles</v>
      </c>
      <c r="D19" s="53" t="s">
        <v>594</v>
      </c>
    </row>
    <row r="20" spans="1:4">
      <c r="A20" t="str">
        <v>Handlebars</v>
      </c>
      <c r="D20" s="53" t="s">
        <v>351</v>
      </c>
    </row>
    <row r="21" spans="1:4">
      <c r="A21" t="str">
        <v>Road Frames</v>
      </c>
      <c r="D21" s="53" t="s">
        <v>109</v>
      </c>
    </row>
    <row r="22" spans="1:4">
      <c r="A22" t="str">
        <v>Mountain Frames</v>
      </c>
      <c r="D22" s="53" t="s">
        <v>197</v>
      </c>
    </row>
    <row r="23" spans="1:4">
      <c r="A23" t="str">
        <v>Headsets</v>
      </c>
      <c r="D23" s="53" t="s">
        <v>344</v>
      </c>
    </row>
    <row r="24" spans="1:4">
      <c r="A24" t="str">
        <v>Forks</v>
      </c>
      <c r="D24" s="53" t="s">
        <v>337</v>
      </c>
    </row>
    <row r="25" spans="1:4">
      <c r="A25" t="str">
        <v>Cranksets</v>
      </c>
      <c r="D25" s="53" t="s">
        <v>685</v>
      </c>
    </row>
    <row r="26" spans="1:4">
      <c r="A26" t="str">
        <v>Bottom Brackets</v>
      </c>
      <c r="D26" s="53" t="s">
        <v>785</v>
      </c>
    </row>
    <row r="27" spans="1:4">
      <c r="A27" t="str">
        <v>Bib-Shorts</v>
      </c>
      <c r="D27" s="53" t="s">
        <v>462</v>
      </c>
    </row>
    <row r="28" spans="1:4">
      <c r="A28" t="str">
        <v>Touring Frames</v>
      </c>
      <c r="D28" s="53" t="s">
        <v>543</v>
      </c>
    </row>
    <row r="29" spans="1:4">
      <c r="A29" t="str">
        <v>Hydration Packs</v>
      </c>
      <c r="D29" s="53" t="s">
        <v>530</v>
      </c>
    </row>
    <row r="30" spans="1:4">
      <c r="A30" t="str">
        <v>Bike Racks</v>
      </c>
      <c r="D30" s="53" t="s">
        <v>516</v>
      </c>
    </row>
    <row r="31" spans="1:4">
      <c r="A31" t="str">
        <v>Gloves</v>
      </c>
      <c r="D31" s="53" t="s">
        <v>470</v>
      </c>
    </row>
    <row r="32" spans="1:4">
      <c r="A32" t="str">
        <v>Fenders</v>
      </c>
      <c r="D32" s="53" t="s">
        <v>523</v>
      </c>
    </row>
    <row r="33" spans="1:4">
      <c r="A33" t="str">
        <v>Vests</v>
      </c>
      <c r="D33" s="53" t="s">
        <v>485</v>
      </c>
    </row>
    <row r="34" spans="1:4">
      <c r="A34" t="str">
        <v>Chains</v>
      </c>
      <c r="D34" s="53" t="s">
        <v>692</v>
      </c>
    </row>
    <row r="35" spans="1:4">
      <c r="A35" t="str">
        <v>Locks</v>
      </c>
      <c r="D35" s="53" t="s">
        <v>431</v>
      </c>
    </row>
    <row r="36" spans="1:4">
      <c r="A36" t="str">
        <v>Cleaners</v>
      </c>
      <c r="D36" s="53" t="s">
        <v>520</v>
      </c>
    </row>
    <row r="37" spans="1:4">
      <c r="A37" t="str">
        <v>Caps</v>
      </c>
      <c r="D37" s="53" t="s">
        <v>136</v>
      </c>
    </row>
    <row r="38" spans="1:4">
      <c r="A38" t="str">
        <v>Bike Stands</v>
      </c>
      <c r="D38" s="53" t="s">
        <v>526</v>
      </c>
    </row>
    <row r="39" spans="1:4">
      <c r="A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8FDF-D645-4B62-907D-F14AC8C57366}">
  <dimension ref="A1:H27"/>
  <sheetViews>
    <sheetView workbookViewId="0">
      <selection sqref="A1:E14"/>
    </sheetView>
  </sheetViews>
  <sheetFormatPr defaultRowHeight="14.5"/>
  <sheetData>
    <row r="1" spans="1:8">
      <c r="A1" s="26">
        <f>ROW()*COLUMN()</f>
        <v>1</v>
      </c>
      <c r="B1" s="13">
        <f t="shared" ref="B1:E1" si="0">ROW()*COLUMN()</f>
        <v>2</v>
      </c>
      <c r="C1" s="13">
        <f t="shared" si="0"/>
        <v>3</v>
      </c>
      <c r="D1" s="13">
        <f t="shared" si="0"/>
        <v>4</v>
      </c>
      <c r="E1" s="13">
        <f t="shared" si="0"/>
        <v>5</v>
      </c>
    </row>
    <row r="2" spans="1:8">
      <c r="A2" s="13">
        <f t="shared" ref="A2:E14" si="1">ROW()*COLUMN()</f>
        <v>2</v>
      </c>
      <c r="B2" s="13">
        <f t="shared" si="1"/>
        <v>4</v>
      </c>
      <c r="C2" s="13">
        <f t="shared" si="1"/>
        <v>6</v>
      </c>
      <c r="D2" s="13">
        <f t="shared" si="1"/>
        <v>8</v>
      </c>
      <c r="E2" s="13">
        <f t="shared" si="1"/>
        <v>10</v>
      </c>
      <c r="H2" t="s">
        <v>41</v>
      </c>
    </row>
    <row r="3" spans="1:8">
      <c r="A3" s="13">
        <f t="shared" si="1"/>
        <v>3</v>
      </c>
      <c r="B3" s="13">
        <f t="shared" si="1"/>
        <v>6</v>
      </c>
      <c r="C3" s="13">
        <f t="shared" si="1"/>
        <v>9</v>
      </c>
      <c r="D3" s="13">
        <f t="shared" si="1"/>
        <v>12</v>
      </c>
      <c r="E3" s="13">
        <f t="shared" si="1"/>
        <v>15</v>
      </c>
    </row>
    <row r="4" spans="1:8">
      <c r="A4" s="13">
        <f t="shared" si="1"/>
        <v>4</v>
      </c>
      <c r="B4" s="13">
        <f t="shared" si="1"/>
        <v>8</v>
      </c>
      <c r="C4" s="13">
        <f t="shared" si="1"/>
        <v>12</v>
      </c>
      <c r="D4" s="13">
        <f t="shared" si="1"/>
        <v>16</v>
      </c>
      <c r="E4" s="13">
        <f t="shared" si="1"/>
        <v>20</v>
      </c>
    </row>
    <row r="5" spans="1:8">
      <c r="A5" s="13">
        <f t="shared" si="1"/>
        <v>5</v>
      </c>
      <c r="B5" s="13">
        <f t="shared" si="1"/>
        <v>10</v>
      </c>
      <c r="C5" s="13">
        <f t="shared" si="1"/>
        <v>15</v>
      </c>
      <c r="D5" s="13">
        <f t="shared" si="1"/>
        <v>20</v>
      </c>
      <c r="E5" s="13">
        <f t="shared" si="1"/>
        <v>25</v>
      </c>
      <c r="H5">
        <f ca="1">SUM(OFFSET(A1,3,2,-3,1))</f>
        <v>27</v>
      </c>
    </row>
    <row r="6" spans="1:8">
      <c r="A6" s="13">
        <f t="shared" si="1"/>
        <v>6</v>
      </c>
      <c r="B6" s="25">
        <f t="shared" si="1"/>
        <v>12</v>
      </c>
      <c r="C6" s="25">
        <f t="shared" si="1"/>
        <v>18</v>
      </c>
      <c r="D6" s="25">
        <f t="shared" si="1"/>
        <v>24</v>
      </c>
      <c r="E6" s="13">
        <f t="shared" si="1"/>
        <v>30</v>
      </c>
    </row>
    <row r="7" spans="1:8">
      <c r="A7" s="13">
        <f t="shared" si="1"/>
        <v>7</v>
      </c>
      <c r="B7" s="25">
        <f t="shared" si="1"/>
        <v>14</v>
      </c>
      <c r="C7" s="25">
        <f t="shared" si="1"/>
        <v>21</v>
      </c>
      <c r="D7" s="25">
        <f t="shared" si="1"/>
        <v>28</v>
      </c>
      <c r="E7" s="13">
        <f t="shared" si="1"/>
        <v>35</v>
      </c>
    </row>
    <row r="8" spans="1:8">
      <c r="A8" s="13">
        <f t="shared" si="1"/>
        <v>8</v>
      </c>
      <c r="B8" s="25">
        <f t="shared" si="1"/>
        <v>16</v>
      </c>
      <c r="C8" s="25">
        <f t="shared" si="1"/>
        <v>24</v>
      </c>
      <c r="D8" s="25">
        <f t="shared" si="1"/>
        <v>32</v>
      </c>
      <c r="E8" s="13">
        <f t="shared" si="1"/>
        <v>40</v>
      </c>
      <c r="H8">
        <f ca="1">SUM(OFFSET(A1,5,1,5,3))</f>
        <v>360</v>
      </c>
    </row>
    <row r="9" spans="1:8">
      <c r="A9" s="13">
        <f t="shared" si="1"/>
        <v>9</v>
      </c>
      <c r="B9" s="25">
        <f t="shared" si="1"/>
        <v>18</v>
      </c>
      <c r="C9" s="25">
        <f t="shared" si="1"/>
        <v>27</v>
      </c>
      <c r="D9" s="25">
        <f t="shared" si="1"/>
        <v>36</v>
      </c>
      <c r="E9" s="13">
        <f t="shared" si="1"/>
        <v>45</v>
      </c>
    </row>
    <row r="10" spans="1:8">
      <c r="A10" s="13">
        <f t="shared" si="1"/>
        <v>10</v>
      </c>
      <c r="B10" s="25">
        <f t="shared" si="1"/>
        <v>20</v>
      </c>
      <c r="C10" s="25">
        <f t="shared" si="1"/>
        <v>30</v>
      </c>
      <c r="D10" s="25">
        <f t="shared" si="1"/>
        <v>40</v>
      </c>
      <c r="E10" s="13">
        <f t="shared" si="1"/>
        <v>50</v>
      </c>
    </row>
    <row r="11" spans="1:8">
      <c r="A11" s="13">
        <f t="shared" si="1"/>
        <v>11</v>
      </c>
      <c r="B11" s="13">
        <f t="shared" si="1"/>
        <v>22</v>
      </c>
      <c r="C11" s="13">
        <f t="shared" si="1"/>
        <v>33</v>
      </c>
      <c r="D11" s="13">
        <f t="shared" si="1"/>
        <v>44</v>
      </c>
      <c r="E11" s="13">
        <f t="shared" si="1"/>
        <v>55</v>
      </c>
    </row>
    <row r="12" spans="1:8">
      <c r="A12" s="13">
        <f t="shared" si="1"/>
        <v>12</v>
      </c>
      <c r="B12" s="13">
        <f t="shared" si="1"/>
        <v>24</v>
      </c>
      <c r="C12" s="13">
        <f t="shared" si="1"/>
        <v>36</v>
      </c>
      <c r="D12" s="13">
        <f t="shared" si="1"/>
        <v>48</v>
      </c>
      <c r="E12" s="13">
        <f t="shared" si="1"/>
        <v>60</v>
      </c>
    </row>
    <row r="13" spans="1:8">
      <c r="A13" s="13">
        <f t="shared" si="1"/>
        <v>13</v>
      </c>
      <c r="B13" s="13">
        <f t="shared" si="1"/>
        <v>26</v>
      </c>
      <c r="C13" s="13">
        <f t="shared" si="1"/>
        <v>39</v>
      </c>
      <c r="D13" s="13">
        <f t="shared" si="1"/>
        <v>52</v>
      </c>
      <c r="E13" s="13">
        <f t="shared" si="1"/>
        <v>65</v>
      </c>
    </row>
    <row r="14" spans="1:8">
      <c r="A14" s="13">
        <f t="shared" si="1"/>
        <v>14</v>
      </c>
      <c r="B14" s="13">
        <f t="shared" si="1"/>
        <v>28</v>
      </c>
      <c r="C14" s="13">
        <f t="shared" si="1"/>
        <v>42</v>
      </c>
      <c r="D14" s="13">
        <f t="shared" si="1"/>
        <v>56</v>
      </c>
      <c r="E14" s="13">
        <f t="shared" si="1"/>
        <v>70</v>
      </c>
    </row>
    <row r="18" spans="1:3">
      <c r="A18" s="27"/>
      <c r="B18" s="27"/>
    </row>
    <row r="19" spans="1:3">
      <c r="A19" s="2"/>
      <c r="B19" s="2"/>
    </row>
    <row r="20" spans="1:3">
      <c r="A20" s="2"/>
      <c r="B20" s="2"/>
    </row>
    <row r="21" spans="1:3">
      <c r="A21" s="2"/>
      <c r="B21" s="2"/>
    </row>
    <row r="24" spans="1:3">
      <c r="A24" s="28"/>
      <c r="B24" s="28"/>
      <c r="C24" s="28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C2DC-8AAA-49B9-A017-DFF05A20B614}">
  <dimension ref="A1:L51"/>
  <sheetViews>
    <sheetView workbookViewId="0">
      <selection activeCell="G2" sqref="G2"/>
    </sheetView>
  </sheetViews>
  <sheetFormatPr defaultColWidth="7.453125" defaultRowHeight="14.5"/>
  <cols>
    <col min="1" max="1" width="17.7265625" bestFit="1" customWidth="1"/>
    <col min="2" max="2" width="21.26953125" bestFit="1" customWidth="1"/>
    <col min="4" max="4" width="10.08984375" bestFit="1" customWidth="1"/>
    <col min="5" max="5" width="15.1796875" bestFit="1" customWidth="1"/>
    <col min="6" max="6" width="15" bestFit="1" customWidth="1"/>
    <col min="7" max="8" width="5.81640625" bestFit="1" customWidth="1"/>
    <col min="10" max="10" width="23.1796875" bestFit="1" customWidth="1"/>
    <col min="11" max="11" width="23.81640625" customWidth="1"/>
    <col min="12" max="12" width="35.81640625" bestFit="1" customWidth="1"/>
  </cols>
  <sheetData>
    <row r="1" spans="1:12">
      <c r="A1" s="6">
        <v>45701</v>
      </c>
      <c r="B1" t="s">
        <v>33</v>
      </c>
      <c r="D1" t="s">
        <v>11</v>
      </c>
      <c r="E1" t="s">
        <v>40</v>
      </c>
      <c r="F1" t="s">
        <v>39</v>
      </c>
    </row>
    <row r="2" spans="1:12">
      <c r="A2" s="10">
        <v>0.29375000000000001</v>
      </c>
      <c r="B2" t="s">
        <v>32</v>
      </c>
      <c r="D2" s="24">
        <f ca="1">TODAY()</f>
        <v>45776</v>
      </c>
      <c r="E2" s="6">
        <f ca="1">DATE(YEAR(D2),MONTH(D2),1)</f>
        <v>45748</v>
      </c>
      <c r="F2" s="6">
        <f ca="1">DATE(YEAR(D2),MONTH(D2)+1,1)-1</f>
        <v>45777</v>
      </c>
      <c r="G2" t="b">
        <f ca="1">D2=E2</f>
        <v>0</v>
      </c>
      <c r="H2" t="b">
        <f ca="1">F2=D2</f>
        <v>0</v>
      </c>
      <c r="J2" s="14" t="s">
        <v>43</v>
      </c>
      <c r="K2" s="14" t="s">
        <v>44</v>
      </c>
      <c r="L2" s="14" t="s">
        <v>5</v>
      </c>
    </row>
    <row r="3" spans="1:12">
      <c r="A3" s="11">
        <f ca="1">NOW()</f>
        <v>45776.126623379627</v>
      </c>
      <c r="B3" s="22" t="s">
        <v>34</v>
      </c>
      <c r="D3" s="6">
        <f ca="1">D2+1</f>
        <v>45777</v>
      </c>
      <c r="E3" s="6">
        <f t="shared" ref="E3:E32" ca="1" si="0">DATE(YEAR(D3),MONTH(D3),1)</f>
        <v>45748</v>
      </c>
      <c r="F3" s="6">
        <f t="shared" ref="F3:F32" ca="1" si="1">DATE(YEAR(D3),MONTH(D3)+1,1)-1</f>
        <v>45777</v>
      </c>
      <c r="G3" t="b">
        <f t="shared" ref="G3:G22" ca="1" si="2">D3=E3</f>
        <v>0</v>
      </c>
      <c r="H3" t="b">
        <f t="shared" ref="H3:H22" ca="1" si="3">F3=D3</f>
        <v>1</v>
      </c>
      <c r="J3" s="29" t="s">
        <v>45</v>
      </c>
      <c r="K3" s="29" t="s">
        <v>46</v>
      </c>
      <c r="L3" s="2" t="s">
        <v>47</v>
      </c>
    </row>
    <row r="4" spans="1:12">
      <c r="A4" s="6">
        <f ca="1">TODAY()</f>
        <v>45776</v>
      </c>
      <c r="B4" s="22" t="s">
        <v>35</v>
      </c>
      <c r="D4" s="6">
        <f t="shared" ref="D4:D51" ca="1" si="4">D3+1</f>
        <v>45778</v>
      </c>
      <c r="E4" s="6">
        <f t="shared" ca="1" si="0"/>
        <v>45778</v>
      </c>
      <c r="F4" s="6">
        <f t="shared" ca="1" si="1"/>
        <v>45808</v>
      </c>
      <c r="G4" t="b">
        <f t="shared" ca="1" si="2"/>
        <v>1</v>
      </c>
      <c r="H4" t="b">
        <f t="shared" ca="1" si="3"/>
        <v>0</v>
      </c>
      <c r="J4" s="29" t="s">
        <v>48</v>
      </c>
      <c r="K4" s="29" t="s">
        <v>49</v>
      </c>
      <c r="L4" s="2" t="s">
        <v>50</v>
      </c>
    </row>
    <row r="5" spans="1:12">
      <c r="A5" s="6">
        <v>1</v>
      </c>
      <c r="B5" t="s">
        <v>36</v>
      </c>
      <c r="D5" s="6">
        <f t="shared" ca="1" si="4"/>
        <v>45779</v>
      </c>
      <c r="E5" s="6">
        <f t="shared" ca="1" si="0"/>
        <v>45778</v>
      </c>
      <c r="F5" s="6">
        <f t="shared" ca="1" si="1"/>
        <v>45808</v>
      </c>
      <c r="G5" t="b">
        <f t="shared" ca="1" si="2"/>
        <v>0</v>
      </c>
      <c r="H5" t="b">
        <f t="shared" ca="1" si="3"/>
        <v>0</v>
      </c>
      <c r="J5" s="29" t="s">
        <v>51</v>
      </c>
      <c r="K5" s="30">
        <v>45689</v>
      </c>
      <c r="L5" s="2" t="s">
        <v>52</v>
      </c>
    </row>
    <row r="6" spans="1:12">
      <c r="A6" s="23">
        <v>1.5</v>
      </c>
      <c r="B6" s="22" t="s">
        <v>37</v>
      </c>
      <c r="D6" s="6">
        <f t="shared" ca="1" si="4"/>
        <v>45780</v>
      </c>
      <c r="E6" s="6">
        <f t="shared" ca="1" si="0"/>
        <v>45778</v>
      </c>
      <c r="F6" s="6">
        <f t="shared" ca="1" si="1"/>
        <v>45808</v>
      </c>
      <c r="G6" t="b">
        <f t="shared" ca="1" si="2"/>
        <v>0</v>
      </c>
      <c r="H6" t="b">
        <f t="shared" ca="1" si="3"/>
        <v>0</v>
      </c>
      <c r="J6" s="29" t="s">
        <v>53</v>
      </c>
      <c r="K6" s="29" t="s">
        <v>54</v>
      </c>
      <c r="L6" s="2" t="s">
        <v>55</v>
      </c>
    </row>
    <row r="7" spans="1:12">
      <c r="A7" s="12">
        <f ca="1">TODAY()</f>
        <v>45776</v>
      </c>
      <c r="B7" s="22" t="s">
        <v>38</v>
      </c>
      <c r="D7" s="6">
        <f t="shared" ca="1" si="4"/>
        <v>45781</v>
      </c>
      <c r="E7" s="6">
        <f t="shared" ca="1" si="0"/>
        <v>45778</v>
      </c>
      <c r="F7" s="6">
        <f t="shared" ca="1" si="1"/>
        <v>45808</v>
      </c>
      <c r="G7" t="b">
        <f t="shared" ca="1" si="2"/>
        <v>0</v>
      </c>
      <c r="H7" t="b">
        <f t="shared" ca="1" si="3"/>
        <v>0</v>
      </c>
      <c r="J7" s="29" t="s">
        <v>56</v>
      </c>
      <c r="K7" s="29" t="s">
        <v>57</v>
      </c>
      <c r="L7" s="2" t="s">
        <v>58</v>
      </c>
    </row>
    <row r="8" spans="1:12">
      <c r="D8" s="6">
        <f t="shared" ca="1" si="4"/>
        <v>45782</v>
      </c>
      <c r="E8" s="6">
        <f t="shared" ca="1" si="0"/>
        <v>45778</v>
      </c>
      <c r="F8" s="6">
        <f t="shared" ca="1" si="1"/>
        <v>45808</v>
      </c>
      <c r="G8" t="b">
        <f t="shared" ca="1" si="2"/>
        <v>0</v>
      </c>
      <c r="H8" t="b">
        <f t="shared" ca="1" si="3"/>
        <v>0</v>
      </c>
      <c r="J8" s="29" t="s">
        <v>59</v>
      </c>
      <c r="K8" s="29" t="s">
        <v>60</v>
      </c>
      <c r="L8" s="2" t="s">
        <v>61</v>
      </c>
    </row>
    <row r="9" spans="1:12">
      <c r="D9" s="6">
        <f t="shared" ca="1" si="4"/>
        <v>45783</v>
      </c>
      <c r="E9" s="6">
        <f t="shared" ca="1" si="0"/>
        <v>45778</v>
      </c>
      <c r="F9" s="6">
        <f t="shared" ca="1" si="1"/>
        <v>45808</v>
      </c>
      <c r="G9" t="b">
        <f t="shared" ca="1" si="2"/>
        <v>0</v>
      </c>
      <c r="H9" t="b">
        <f t="shared" ca="1" si="3"/>
        <v>0</v>
      </c>
      <c r="J9" s="29" t="s">
        <v>62</v>
      </c>
      <c r="K9" s="29" t="s">
        <v>63</v>
      </c>
      <c r="L9" s="2" t="s">
        <v>64</v>
      </c>
    </row>
    <row r="10" spans="1:12">
      <c r="D10" s="6">
        <f t="shared" ca="1" si="4"/>
        <v>45784</v>
      </c>
      <c r="E10" s="6">
        <f t="shared" ca="1" si="0"/>
        <v>45778</v>
      </c>
      <c r="F10" s="6">
        <f t="shared" ca="1" si="1"/>
        <v>45808</v>
      </c>
      <c r="G10" t="b">
        <f t="shared" ca="1" si="2"/>
        <v>0</v>
      </c>
      <c r="H10" t="b">
        <f t="shared" ca="1" si="3"/>
        <v>0</v>
      </c>
      <c r="J10" s="29" t="s">
        <v>65</v>
      </c>
      <c r="K10" s="29" t="s">
        <v>66</v>
      </c>
      <c r="L10" s="2" t="s">
        <v>67</v>
      </c>
    </row>
    <row r="11" spans="1:12">
      <c r="D11" s="6">
        <f t="shared" ca="1" si="4"/>
        <v>45785</v>
      </c>
      <c r="E11" s="6">
        <f t="shared" ca="1" si="0"/>
        <v>45778</v>
      </c>
      <c r="F11" s="6">
        <f t="shared" ca="1" si="1"/>
        <v>45808</v>
      </c>
      <c r="G11" t="b">
        <f t="shared" ca="1" si="2"/>
        <v>0</v>
      </c>
      <c r="H11" t="b">
        <f t="shared" ca="1" si="3"/>
        <v>0</v>
      </c>
      <c r="J11" s="29" t="s">
        <v>68</v>
      </c>
      <c r="K11" s="31">
        <v>45689.604687500003</v>
      </c>
      <c r="L11" s="2" t="s">
        <v>69</v>
      </c>
    </row>
    <row r="12" spans="1:12">
      <c r="D12" s="6">
        <f t="shared" ca="1" si="4"/>
        <v>45786</v>
      </c>
      <c r="E12" s="6">
        <f t="shared" ca="1" si="0"/>
        <v>45778</v>
      </c>
      <c r="F12" s="6">
        <f t="shared" ca="1" si="1"/>
        <v>45808</v>
      </c>
      <c r="G12" t="b">
        <f t="shared" ca="1" si="2"/>
        <v>0</v>
      </c>
      <c r="H12" t="b">
        <f t="shared" ca="1" si="3"/>
        <v>0</v>
      </c>
    </row>
    <row r="13" spans="1:12">
      <c r="D13" s="6">
        <f t="shared" ca="1" si="4"/>
        <v>45787</v>
      </c>
      <c r="E13" s="6">
        <f t="shared" ca="1" si="0"/>
        <v>45778</v>
      </c>
      <c r="F13" s="6">
        <f t="shared" ca="1" si="1"/>
        <v>45808</v>
      </c>
      <c r="G13" t="b">
        <f t="shared" ca="1" si="2"/>
        <v>0</v>
      </c>
      <c r="H13" t="b">
        <f t="shared" ca="1" si="3"/>
        <v>0</v>
      </c>
      <c r="J13" s="34" t="s">
        <v>11</v>
      </c>
      <c r="K13" s="34" t="s">
        <v>43</v>
      </c>
    </row>
    <row r="14" spans="1:12">
      <c r="D14" s="6">
        <f t="shared" ca="1" si="4"/>
        <v>45788</v>
      </c>
      <c r="E14" s="6">
        <f t="shared" ca="1" si="0"/>
        <v>45778</v>
      </c>
      <c r="F14" s="6">
        <f t="shared" ca="1" si="1"/>
        <v>45808</v>
      </c>
      <c r="G14" t="b">
        <f t="shared" ca="1" si="2"/>
        <v>0</v>
      </c>
      <c r="H14" s="7" t="b">
        <f t="shared" ca="1" si="3"/>
        <v>0</v>
      </c>
      <c r="J14" s="32">
        <f ca="1">D14</f>
        <v>45788</v>
      </c>
      <c r="K14" s="33" t="s">
        <v>70</v>
      </c>
    </row>
    <row r="15" spans="1:12">
      <c r="D15" s="6">
        <f t="shared" ca="1" si="4"/>
        <v>45789</v>
      </c>
      <c r="E15" s="6">
        <f t="shared" ca="1" si="0"/>
        <v>45778</v>
      </c>
      <c r="F15" s="6">
        <f t="shared" ca="1" si="1"/>
        <v>45808</v>
      </c>
      <c r="G15" s="7" t="b">
        <f t="shared" ca="1" si="2"/>
        <v>0</v>
      </c>
      <c r="H15" t="b">
        <f t="shared" ca="1" si="3"/>
        <v>0</v>
      </c>
      <c r="J15" s="32">
        <f t="shared" ref="J15:J30" ca="1" si="5">D15</f>
        <v>45789</v>
      </c>
      <c r="K15" s="33" t="s">
        <v>70</v>
      </c>
    </row>
    <row r="16" spans="1:12">
      <c r="D16" s="6">
        <f t="shared" ca="1" si="4"/>
        <v>45790</v>
      </c>
      <c r="E16" s="6">
        <f t="shared" ca="1" si="0"/>
        <v>45778</v>
      </c>
      <c r="F16" s="6">
        <f t="shared" ca="1" si="1"/>
        <v>45808</v>
      </c>
      <c r="G16" t="b">
        <f t="shared" ca="1" si="2"/>
        <v>0</v>
      </c>
      <c r="H16" t="b">
        <f t="shared" ca="1" si="3"/>
        <v>0</v>
      </c>
      <c r="J16" s="32">
        <f t="shared" ca="1" si="5"/>
        <v>45790</v>
      </c>
      <c r="K16" s="33" t="s">
        <v>70</v>
      </c>
    </row>
    <row r="17" spans="4:11">
      <c r="D17" s="6">
        <f t="shared" ca="1" si="4"/>
        <v>45791</v>
      </c>
      <c r="E17" s="6">
        <f t="shared" ca="1" si="0"/>
        <v>45778</v>
      </c>
      <c r="F17" s="6">
        <f t="shared" ca="1" si="1"/>
        <v>45808</v>
      </c>
      <c r="G17" t="b">
        <f t="shared" ca="1" si="2"/>
        <v>0</v>
      </c>
      <c r="H17" t="b">
        <f t="shared" ca="1" si="3"/>
        <v>0</v>
      </c>
      <c r="J17" s="32">
        <f t="shared" ca="1" si="5"/>
        <v>45791</v>
      </c>
      <c r="K17" s="33" t="s">
        <v>70</v>
      </c>
    </row>
    <row r="18" spans="4:11">
      <c r="D18" s="6">
        <f t="shared" ca="1" si="4"/>
        <v>45792</v>
      </c>
      <c r="E18" s="6">
        <f t="shared" ca="1" si="0"/>
        <v>45778</v>
      </c>
      <c r="F18" s="6">
        <f t="shared" ca="1" si="1"/>
        <v>45808</v>
      </c>
      <c r="G18" t="b">
        <f t="shared" ca="1" si="2"/>
        <v>0</v>
      </c>
      <c r="H18" t="b">
        <f t="shared" ca="1" si="3"/>
        <v>0</v>
      </c>
      <c r="J18" s="35">
        <f t="shared" ca="1" si="5"/>
        <v>45792</v>
      </c>
      <c r="K18" s="36" t="s">
        <v>71</v>
      </c>
    </row>
    <row r="19" spans="4:11">
      <c r="D19" s="6">
        <f t="shared" ca="1" si="4"/>
        <v>45793</v>
      </c>
      <c r="E19" s="6">
        <f t="shared" ca="1" si="0"/>
        <v>45778</v>
      </c>
      <c r="F19" s="6">
        <f t="shared" ca="1" si="1"/>
        <v>45808</v>
      </c>
      <c r="G19" t="b">
        <f t="shared" ca="1" si="2"/>
        <v>0</v>
      </c>
      <c r="H19" t="b">
        <f t="shared" ca="1" si="3"/>
        <v>0</v>
      </c>
      <c r="J19" s="35">
        <f t="shared" ca="1" si="5"/>
        <v>45793</v>
      </c>
      <c r="K19" s="36" t="s">
        <v>71</v>
      </c>
    </row>
    <row r="20" spans="4:11">
      <c r="D20" s="6">
        <f t="shared" ca="1" si="4"/>
        <v>45794</v>
      </c>
      <c r="E20" s="6">
        <f t="shared" ca="1" si="0"/>
        <v>45778</v>
      </c>
      <c r="F20" s="6">
        <f t="shared" ca="1" si="1"/>
        <v>45808</v>
      </c>
      <c r="G20" t="b">
        <f t="shared" ca="1" si="2"/>
        <v>0</v>
      </c>
      <c r="H20" t="b">
        <f t="shared" ca="1" si="3"/>
        <v>0</v>
      </c>
      <c r="J20" s="35">
        <f t="shared" ca="1" si="5"/>
        <v>45794</v>
      </c>
      <c r="K20" s="36" t="s">
        <v>71</v>
      </c>
    </row>
    <row r="21" spans="4:11">
      <c r="D21" s="6">
        <f t="shared" ca="1" si="4"/>
        <v>45795</v>
      </c>
      <c r="E21" s="6">
        <f t="shared" ca="1" si="0"/>
        <v>45778</v>
      </c>
      <c r="F21" s="6">
        <f t="shared" ca="1" si="1"/>
        <v>45808</v>
      </c>
      <c r="G21" t="b">
        <f t="shared" ca="1" si="2"/>
        <v>0</v>
      </c>
      <c r="H21" t="b">
        <f t="shared" ca="1" si="3"/>
        <v>0</v>
      </c>
      <c r="J21" s="35">
        <f t="shared" ca="1" si="5"/>
        <v>45795</v>
      </c>
      <c r="K21" s="36" t="s">
        <v>71</v>
      </c>
    </row>
    <row r="22" spans="4:11">
      <c r="D22" s="6">
        <f t="shared" ca="1" si="4"/>
        <v>45796</v>
      </c>
      <c r="E22" s="6">
        <f t="shared" ca="1" si="0"/>
        <v>45778</v>
      </c>
      <c r="F22" s="6">
        <f t="shared" ca="1" si="1"/>
        <v>45808</v>
      </c>
      <c r="G22" t="b">
        <f t="shared" ca="1" si="2"/>
        <v>0</v>
      </c>
      <c r="H22" t="b">
        <f t="shared" ca="1" si="3"/>
        <v>0</v>
      </c>
      <c r="J22" s="35">
        <f t="shared" ca="1" si="5"/>
        <v>45796</v>
      </c>
      <c r="K22" s="36" t="s">
        <v>71</v>
      </c>
    </row>
    <row r="23" spans="4:11">
      <c r="D23" s="6">
        <f t="shared" ca="1" si="4"/>
        <v>45797</v>
      </c>
      <c r="E23" s="6">
        <f t="shared" ca="1" si="0"/>
        <v>45778</v>
      </c>
      <c r="F23" s="6">
        <f t="shared" ca="1" si="1"/>
        <v>45808</v>
      </c>
      <c r="G23" t="b">
        <f t="shared" ref="G23:G32" ca="1" si="6">D23=E23</f>
        <v>0</v>
      </c>
      <c r="H23" t="b">
        <f t="shared" ref="H23:H32" ca="1" si="7">F23=D23</f>
        <v>0</v>
      </c>
      <c r="J23" s="37">
        <f t="shared" ca="1" si="5"/>
        <v>45797</v>
      </c>
      <c r="K23" s="38" t="s">
        <v>72</v>
      </c>
    </row>
    <row r="24" spans="4:11">
      <c r="D24" s="6">
        <f t="shared" ca="1" si="4"/>
        <v>45798</v>
      </c>
      <c r="E24" s="6">
        <f t="shared" ca="1" si="0"/>
        <v>45778</v>
      </c>
      <c r="F24" s="6">
        <f t="shared" ca="1" si="1"/>
        <v>45808</v>
      </c>
      <c r="G24" t="b">
        <f t="shared" ca="1" si="6"/>
        <v>0</v>
      </c>
      <c r="H24" t="b">
        <f t="shared" ca="1" si="7"/>
        <v>0</v>
      </c>
      <c r="J24" s="37">
        <f t="shared" ca="1" si="5"/>
        <v>45798</v>
      </c>
      <c r="K24" s="38" t="s">
        <v>72</v>
      </c>
    </row>
    <row r="25" spans="4:11">
      <c r="D25" s="6">
        <f t="shared" ca="1" si="4"/>
        <v>45799</v>
      </c>
      <c r="E25" s="6">
        <f t="shared" ca="1" si="0"/>
        <v>45778</v>
      </c>
      <c r="F25" s="6">
        <f t="shared" ca="1" si="1"/>
        <v>45808</v>
      </c>
      <c r="G25" t="b">
        <f t="shared" ca="1" si="6"/>
        <v>0</v>
      </c>
      <c r="H25" t="b">
        <f t="shared" ca="1" si="7"/>
        <v>0</v>
      </c>
      <c r="J25" s="37">
        <f t="shared" ca="1" si="5"/>
        <v>45799</v>
      </c>
      <c r="K25" s="38" t="s">
        <v>72</v>
      </c>
    </row>
    <row r="26" spans="4:11">
      <c r="D26" s="6">
        <f t="shared" ca="1" si="4"/>
        <v>45800</v>
      </c>
      <c r="E26" s="6">
        <f t="shared" ca="1" si="0"/>
        <v>45778</v>
      </c>
      <c r="F26" s="6">
        <f t="shared" ca="1" si="1"/>
        <v>45808</v>
      </c>
      <c r="G26" t="b">
        <f t="shared" ca="1" si="6"/>
        <v>0</v>
      </c>
      <c r="H26" t="b">
        <f t="shared" ca="1" si="7"/>
        <v>0</v>
      </c>
      <c r="J26" s="37">
        <f t="shared" ca="1" si="5"/>
        <v>45800</v>
      </c>
      <c r="K26" s="38" t="s">
        <v>72</v>
      </c>
    </row>
    <row r="27" spans="4:11">
      <c r="D27" s="6">
        <f t="shared" ca="1" si="4"/>
        <v>45801</v>
      </c>
      <c r="E27" s="6">
        <f t="shared" ca="1" si="0"/>
        <v>45778</v>
      </c>
      <c r="F27" s="6">
        <f t="shared" ca="1" si="1"/>
        <v>45808</v>
      </c>
      <c r="G27" t="b">
        <f t="shared" ca="1" si="6"/>
        <v>0</v>
      </c>
      <c r="H27" t="b">
        <f t="shared" ca="1" si="7"/>
        <v>0</v>
      </c>
      <c r="J27" s="37">
        <f t="shared" ca="1" si="5"/>
        <v>45801</v>
      </c>
      <c r="K27" s="38" t="s">
        <v>72</v>
      </c>
    </row>
    <row r="28" spans="4:11">
      <c r="D28" s="6">
        <f t="shared" ca="1" si="4"/>
        <v>45802</v>
      </c>
      <c r="E28" s="6">
        <f t="shared" ca="1" si="0"/>
        <v>45778</v>
      </c>
      <c r="F28" s="6">
        <f t="shared" ca="1" si="1"/>
        <v>45808</v>
      </c>
      <c r="G28" t="b">
        <f t="shared" ca="1" si="6"/>
        <v>0</v>
      </c>
      <c r="H28" t="b">
        <f t="shared" ca="1" si="7"/>
        <v>0</v>
      </c>
      <c r="J28" s="39">
        <f t="shared" ca="1" si="5"/>
        <v>45802</v>
      </c>
      <c r="K28" s="40" t="s">
        <v>48</v>
      </c>
    </row>
    <row r="29" spans="4:11">
      <c r="D29" s="6">
        <f t="shared" ca="1" si="4"/>
        <v>45803</v>
      </c>
      <c r="E29" s="6">
        <f t="shared" ca="1" si="0"/>
        <v>45778</v>
      </c>
      <c r="F29" s="6">
        <f t="shared" ca="1" si="1"/>
        <v>45808</v>
      </c>
      <c r="G29" t="b">
        <f t="shared" ca="1" si="6"/>
        <v>0</v>
      </c>
      <c r="H29" t="b">
        <f t="shared" ca="1" si="7"/>
        <v>0</v>
      </c>
      <c r="J29" s="39">
        <f t="shared" ca="1" si="5"/>
        <v>45803</v>
      </c>
      <c r="K29" s="40" t="s">
        <v>48</v>
      </c>
    </row>
    <row r="30" spans="4:11">
      <c r="D30" s="6">
        <f t="shared" ca="1" si="4"/>
        <v>45804</v>
      </c>
      <c r="E30" s="6">
        <f t="shared" ca="1" si="0"/>
        <v>45778</v>
      </c>
      <c r="F30" s="6">
        <f t="shared" ca="1" si="1"/>
        <v>45808</v>
      </c>
      <c r="G30" t="b">
        <f t="shared" ca="1" si="6"/>
        <v>0</v>
      </c>
      <c r="H30" t="b">
        <f t="shared" ca="1" si="7"/>
        <v>0</v>
      </c>
      <c r="J30" s="39">
        <f t="shared" ca="1" si="5"/>
        <v>45804</v>
      </c>
      <c r="K30" s="40" t="s">
        <v>48</v>
      </c>
    </row>
    <row r="31" spans="4:11">
      <c r="D31" s="6">
        <f t="shared" ca="1" si="4"/>
        <v>45805</v>
      </c>
      <c r="E31" s="6">
        <f t="shared" ca="1" si="0"/>
        <v>45778</v>
      </c>
      <c r="F31" s="6">
        <f t="shared" ca="1" si="1"/>
        <v>45808</v>
      </c>
      <c r="G31" t="b">
        <f t="shared" ca="1" si="6"/>
        <v>0</v>
      </c>
      <c r="H31" t="b">
        <f t="shared" ca="1" si="7"/>
        <v>0</v>
      </c>
      <c r="J31" s="6"/>
    </row>
    <row r="32" spans="4:11">
      <c r="D32" s="6">
        <f t="shared" ca="1" si="4"/>
        <v>45806</v>
      </c>
      <c r="E32" s="6">
        <f t="shared" ca="1" si="0"/>
        <v>45778</v>
      </c>
      <c r="F32" s="6">
        <f t="shared" ca="1" si="1"/>
        <v>45808</v>
      </c>
      <c r="G32" t="b">
        <f t="shared" ca="1" si="6"/>
        <v>0</v>
      </c>
      <c r="H32" t="b">
        <f t="shared" ca="1" si="7"/>
        <v>0</v>
      </c>
      <c r="J32" s="6"/>
    </row>
    <row r="33" spans="4:4">
      <c r="D33" s="6">
        <f t="shared" ca="1" si="4"/>
        <v>45807</v>
      </c>
    </row>
    <row r="34" spans="4:4">
      <c r="D34" s="6">
        <f t="shared" ca="1" si="4"/>
        <v>45808</v>
      </c>
    </row>
    <row r="35" spans="4:4">
      <c r="D35" s="6">
        <f t="shared" ca="1" si="4"/>
        <v>45809</v>
      </c>
    </row>
    <row r="36" spans="4:4">
      <c r="D36" s="6">
        <f t="shared" ca="1" si="4"/>
        <v>45810</v>
      </c>
    </row>
    <row r="37" spans="4:4">
      <c r="D37" s="6">
        <f t="shared" ca="1" si="4"/>
        <v>45811</v>
      </c>
    </row>
    <row r="38" spans="4:4">
      <c r="D38" s="6">
        <f t="shared" ca="1" si="4"/>
        <v>45812</v>
      </c>
    </row>
    <row r="39" spans="4:4">
      <c r="D39" s="6">
        <f t="shared" ca="1" si="4"/>
        <v>45813</v>
      </c>
    </row>
    <row r="40" spans="4:4">
      <c r="D40" s="6">
        <f t="shared" ca="1" si="4"/>
        <v>45814</v>
      </c>
    </row>
    <row r="41" spans="4:4">
      <c r="D41" s="6">
        <f t="shared" ca="1" si="4"/>
        <v>45815</v>
      </c>
    </row>
    <row r="42" spans="4:4">
      <c r="D42" s="6">
        <f t="shared" ca="1" si="4"/>
        <v>45816</v>
      </c>
    </row>
    <row r="43" spans="4:4">
      <c r="D43" s="6">
        <f t="shared" ca="1" si="4"/>
        <v>45817</v>
      </c>
    </row>
    <row r="44" spans="4:4">
      <c r="D44" s="6">
        <f t="shared" ca="1" si="4"/>
        <v>45818</v>
      </c>
    </row>
    <row r="45" spans="4:4">
      <c r="D45" s="6">
        <f t="shared" ca="1" si="4"/>
        <v>45819</v>
      </c>
    </row>
    <row r="46" spans="4:4">
      <c r="D46" s="6">
        <f t="shared" ca="1" si="4"/>
        <v>45820</v>
      </c>
    </row>
    <row r="47" spans="4:4">
      <c r="D47" s="6">
        <f t="shared" ca="1" si="4"/>
        <v>45821</v>
      </c>
    </row>
    <row r="48" spans="4:4">
      <c r="D48" s="6">
        <f t="shared" ca="1" si="4"/>
        <v>45822</v>
      </c>
    </row>
    <row r="49" spans="4:4">
      <c r="D49" s="6">
        <f t="shared" ca="1" si="4"/>
        <v>45823</v>
      </c>
    </row>
    <row r="50" spans="4:4">
      <c r="D50" s="6">
        <f t="shared" ca="1" si="4"/>
        <v>45824</v>
      </c>
    </row>
    <row r="51" spans="4:4">
      <c r="D51" s="6">
        <f t="shared" ca="1" si="4"/>
        <v>45825</v>
      </c>
    </row>
  </sheetData>
  <conditionalFormatting sqref="D2:D51">
    <cfRule type="expression" dxfId="1" priority="1">
      <formula>$D2=$F2</formula>
    </cfRule>
    <cfRule type="expression" dxfId="0" priority="2">
      <formula>$D2=DATE(YEAR(D2),MONTH(D2),1)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52DF-4838-4B99-9666-4BD7771BE8A5}">
  <sheetPr>
    <tabColor theme="3" tint="0.749992370372631"/>
  </sheetPr>
  <dimension ref="F2"/>
  <sheetViews>
    <sheetView workbookViewId="0">
      <selection activeCell="G11" sqref="G11"/>
    </sheetView>
  </sheetViews>
  <sheetFormatPr defaultRowHeight="14.5"/>
  <sheetData>
    <row r="2" spans="6:6">
      <c r="F2" t="s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B2A-9E12-422F-9EDE-E56734B715B8}">
  <sheetPr>
    <tabColor theme="3" tint="0.749992370372631"/>
  </sheetPr>
  <dimension ref="A1:F21"/>
  <sheetViews>
    <sheetView workbookViewId="0">
      <selection activeCell="D2" sqref="D2:D13"/>
    </sheetView>
  </sheetViews>
  <sheetFormatPr defaultColWidth="44.08984375" defaultRowHeight="14.5"/>
  <cols>
    <col min="1" max="1" width="13.90625" style="4" bestFit="1" customWidth="1"/>
    <col min="2" max="2" width="16.1796875" style="4" bestFit="1" customWidth="1"/>
    <col min="3" max="3" width="20.1796875" style="4" bestFit="1" customWidth="1"/>
    <col min="4" max="4" width="25.6328125" bestFit="1" customWidth="1"/>
    <col min="5" max="5" width="17.26953125" customWidth="1"/>
    <col min="6" max="6" width="44.08984375" hidden="1" customWidth="1"/>
  </cols>
  <sheetData>
    <row r="1" spans="1:6">
      <c r="A1" s="14" t="s">
        <v>797</v>
      </c>
      <c r="B1" s="14" t="s">
        <v>798</v>
      </c>
      <c r="C1" s="14" t="s">
        <v>799</v>
      </c>
      <c r="D1" s="14" t="s">
        <v>800</v>
      </c>
      <c r="E1" s="14" t="s">
        <v>42</v>
      </c>
    </row>
    <row r="2" spans="1:6">
      <c r="A2" s="2">
        <v>85</v>
      </c>
      <c r="B2" s="2" t="s">
        <v>801</v>
      </c>
      <c r="C2" s="2" t="s">
        <v>802</v>
      </c>
      <c r="D2" s="7"/>
      <c r="E2" s="2" t="s">
        <v>803</v>
      </c>
      <c r="F2" t="str">
        <f>IF(AND(A2&gt;=70, OR(B2="Excellent", C2="Good")), "Pass with Merit", "Regular Pass")</f>
        <v>Pass with Merit</v>
      </c>
    </row>
    <row r="3" spans="1:6">
      <c r="A3" s="2">
        <v>75</v>
      </c>
      <c r="B3" s="2" t="s">
        <v>802</v>
      </c>
      <c r="C3" s="2" t="s">
        <v>804</v>
      </c>
      <c r="D3" s="7"/>
      <c r="E3" s="2" t="s">
        <v>805</v>
      </c>
      <c r="F3" t="str">
        <f t="shared" ref="F3:F13" si="0">IF(AND(A3&gt;=70, OR(B3="Excellent", C3="Good")), "Pass with Merit", "Regular Pass")</f>
        <v>Regular Pass</v>
      </c>
    </row>
    <row r="4" spans="1:6">
      <c r="A4" s="2">
        <v>90</v>
      </c>
      <c r="B4" s="2" t="s">
        <v>806</v>
      </c>
      <c r="C4" s="2" t="s">
        <v>802</v>
      </c>
      <c r="D4" s="7"/>
      <c r="E4" s="2" t="s">
        <v>805</v>
      </c>
      <c r="F4" t="str">
        <f t="shared" si="0"/>
        <v>Pass with Merit</v>
      </c>
    </row>
    <row r="5" spans="1:6">
      <c r="A5" s="2">
        <v>72</v>
      </c>
      <c r="B5" s="2" t="s">
        <v>801</v>
      </c>
      <c r="C5" s="2" t="s">
        <v>802</v>
      </c>
      <c r="D5" s="7"/>
      <c r="E5" s="2" t="s">
        <v>803</v>
      </c>
      <c r="F5" t="str">
        <f t="shared" si="0"/>
        <v>Pass with Merit</v>
      </c>
    </row>
    <row r="6" spans="1:6">
      <c r="A6" s="2">
        <v>68</v>
      </c>
      <c r="B6" s="2" t="s">
        <v>801</v>
      </c>
      <c r="C6" s="2" t="s">
        <v>806</v>
      </c>
      <c r="D6" s="7"/>
      <c r="E6" s="2" t="s">
        <v>805</v>
      </c>
      <c r="F6" t="str">
        <f t="shared" si="0"/>
        <v>Regular Pass</v>
      </c>
    </row>
    <row r="7" spans="1:6">
      <c r="A7" s="2">
        <v>95</v>
      </c>
      <c r="B7" s="2" t="s">
        <v>802</v>
      </c>
      <c r="C7" s="2" t="s">
        <v>802</v>
      </c>
      <c r="D7" s="7"/>
      <c r="E7" s="2" t="s">
        <v>803</v>
      </c>
      <c r="F7" t="str">
        <f t="shared" si="0"/>
        <v>Pass with Merit</v>
      </c>
    </row>
    <row r="8" spans="1:6">
      <c r="A8" s="2">
        <v>70</v>
      </c>
      <c r="B8" s="2" t="s">
        <v>806</v>
      </c>
      <c r="C8" s="2" t="s">
        <v>804</v>
      </c>
      <c r="D8" s="7"/>
      <c r="E8" s="2" t="s">
        <v>805</v>
      </c>
      <c r="F8" t="str">
        <f t="shared" si="0"/>
        <v>Regular Pass</v>
      </c>
    </row>
    <row r="9" spans="1:6">
      <c r="A9" s="2">
        <v>88</v>
      </c>
      <c r="B9" s="2" t="s">
        <v>801</v>
      </c>
      <c r="C9" s="2" t="s">
        <v>801</v>
      </c>
      <c r="D9" s="7"/>
      <c r="E9" s="2" t="s">
        <v>803</v>
      </c>
      <c r="F9" t="str">
        <f t="shared" si="0"/>
        <v>Pass with Merit</v>
      </c>
    </row>
    <row r="10" spans="1:6">
      <c r="A10" s="2">
        <v>60</v>
      </c>
      <c r="B10" s="2" t="s">
        <v>802</v>
      </c>
      <c r="C10" s="2" t="s">
        <v>804</v>
      </c>
      <c r="D10" s="7"/>
      <c r="E10" s="2" t="s">
        <v>805</v>
      </c>
      <c r="F10" t="str">
        <f t="shared" si="0"/>
        <v>Regular Pass</v>
      </c>
    </row>
    <row r="11" spans="1:6">
      <c r="A11" s="2">
        <v>80</v>
      </c>
      <c r="B11" s="2" t="s">
        <v>801</v>
      </c>
      <c r="C11" s="2" t="s">
        <v>806</v>
      </c>
      <c r="D11" s="7"/>
      <c r="E11" s="2" t="s">
        <v>803</v>
      </c>
      <c r="F11" t="str">
        <f t="shared" si="0"/>
        <v>Pass with Merit</v>
      </c>
    </row>
    <row r="12" spans="1:6">
      <c r="A12" s="2">
        <v>92</v>
      </c>
      <c r="B12" s="2" t="s">
        <v>806</v>
      </c>
      <c r="C12" s="2" t="s">
        <v>806</v>
      </c>
      <c r="D12" s="7"/>
      <c r="E12" s="2" t="s">
        <v>805</v>
      </c>
      <c r="F12" t="str">
        <f t="shared" si="0"/>
        <v>Regular Pass</v>
      </c>
    </row>
    <row r="13" spans="1:6">
      <c r="A13" s="2">
        <v>55</v>
      </c>
      <c r="B13" s="2" t="s">
        <v>802</v>
      </c>
      <c r="C13" s="2" t="s">
        <v>802</v>
      </c>
      <c r="D13" s="7"/>
      <c r="E13" s="2" t="s">
        <v>805</v>
      </c>
      <c r="F13" t="str">
        <f t="shared" si="0"/>
        <v>Regular Pass</v>
      </c>
    </row>
    <row r="16" spans="1:6">
      <c r="A16" s="56" t="s">
        <v>807</v>
      </c>
    </row>
    <row r="17" spans="1:1">
      <c r="A17" s="42"/>
    </row>
    <row r="18" spans="1:1">
      <c r="A18" s="42" t="s">
        <v>808</v>
      </c>
    </row>
    <row r="19" spans="1:1">
      <c r="A19" s="57" t="s">
        <v>809</v>
      </c>
    </row>
    <row r="20" spans="1:1">
      <c r="A20" s="42"/>
    </row>
    <row r="21" spans="1:1">
      <c r="A21" s="42" t="s">
        <v>810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5B2A-B20E-4AC5-88E7-E06C72EE34BB}">
  <sheetPr>
    <tabColor theme="3" tint="0.749992370372631"/>
  </sheetPr>
  <dimension ref="A1:E14"/>
  <sheetViews>
    <sheetView workbookViewId="0">
      <selection activeCell="C7" sqref="C7"/>
    </sheetView>
  </sheetViews>
  <sheetFormatPr defaultRowHeight="14.5"/>
  <sheetData>
    <row r="1" spans="1:5">
      <c r="A1" s="26">
        <f>ROW()*COLUMN()</f>
        <v>1</v>
      </c>
      <c r="B1" s="13">
        <f t="shared" ref="B1:E1" si="0">ROW()*COLUMN()</f>
        <v>2</v>
      </c>
      <c r="C1" s="13">
        <f t="shared" si="0"/>
        <v>3</v>
      </c>
      <c r="D1" s="13">
        <f t="shared" si="0"/>
        <v>4</v>
      </c>
      <c r="E1" s="13">
        <f t="shared" si="0"/>
        <v>5</v>
      </c>
    </row>
    <row r="2" spans="1:5">
      <c r="A2" s="13">
        <f t="shared" ref="A2:E14" si="1">ROW()*COLUMN()</f>
        <v>2</v>
      </c>
      <c r="B2" s="13">
        <f t="shared" si="1"/>
        <v>4</v>
      </c>
      <c r="C2" s="13">
        <f t="shared" si="1"/>
        <v>6</v>
      </c>
      <c r="D2" s="13">
        <f t="shared" si="1"/>
        <v>8</v>
      </c>
      <c r="E2" s="13">
        <f t="shared" si="1"/>
        <v>10</v>
      </c>
    </row>
    <row r="3" spans="1:5">
      <c r="A3" s="13">
        <f t="shared" si="1"/>
        <v>3</v>
      </c>
      <c r="B3" s="13">
        <f t="shared" si="1"/>
        <v>6</v>
      </c>
      <c r="C3" s="13">
        <f t="shared" si="1"/>
        <v>9</v>
      </c>
      <c r="D3" s="13">
        <f t="shared" si="1"/>
        <v>12</v>
      </c>
      <c r="E3" s="13">
        <f t="shared" si="1"/>
        <v>15</v>
      </c>
    </row>
    <row r="4" spans="1:5">
      <c r="A4" s="13">
        <f t="shared" si="1"/>
        <v>4</v>
      </c>
      <c r="B4" s="13">
        <f t="shared" si="1"/>
        <v>8</v>
      </c>
      <c r="C4" s="13">
        <f t="shared" si="1"/>
        <v>12</v>
      </c>
      <c r="D4" s="13">
        <f t="shared" si="1"/>
        <v>16</v>
      </c>
      <c r="E4" s="13">
        <f t="shared" si="1"/>
        <v>20</v>
      </c>
    </row>
    <row r="5" spans="1:5">
      <c r="A5" s="13">
        <f t="shared" si="1"/>
        <v>5</v>
      </c>
      <c r="B5" s="13">
        <f t="shared" si="1"/>
        <v>10</v>
      </c>
      <c r="C5" s="13">
        <f t="shared" si="1"/>
        <v>15</v>
      </c>
      <c r="D5" s="13">
        <f t="shared" si="1"/>
        <v>20</v>
      </c>
      <c r="E5" s="13">
        <f t="shared" si="1"/>
        <v>25</v>
      </c>
    </row>
    <row r="6" spans="1:5">
      <c r="A6" s="13">
        <f t="shared" si="1"/>
        <v>6</v>
      </c>
      <c r="B6" s="25">
        <f t="shared" si="1"/>
        <v>12</v>
      </c>
      <c r="C6" s="25">
        <f t="shared" si="1"/>
        <v>18</v>
      </c>
      <c r="D6" s="25">
        <f t="shared" si="1"/>
        <v>24</v>
      </c>
      <c r="E6" s="13">
        <f t="shared" si="1"/>
        <v>30</v>
      </c>
    </row>
    <row r="7" spans="1:5">
      <c r="A7" s="13">
        <f t="shared" si="1"/>
        <v>7</v>
      </c>
      <c r="B7" s="25">
        <f t="shared" si="1"/>
        <v>14</v>
      </c>
      <c r="C7" s="25">
        <f t="shared" si="1"/>
        <v>21</v>
      </c>
      <c r="D7" s="25">
        <f t="shared" si="1"/>
        <v>28</v>
      </c>
      <c r="E7" s="13">
        <f t="shared" si="1"/>
        <v>35</v>
      </c>
    </row>
    <row r="8" spans="1:5">
      <c r="A8" s="13">
        <f t="shared" si="1"/>
        <v>8</v>
      </c>
      <c r="B8" s="25">
        <f t="shared" si="1"/>
        <v>16</v>
      </c>
      <c r="C8" s="25">
        <f t="shared" si="1"/>
        <v>24</v>
      </c>
      <c r="D8" s="25">
        <f t="shared" si="1"/>
        <v>32</v>
      </c>
      <c r="E8" s="13">
        <f t="shared" si="1"/>
        <v>40</v>
      </c>
    </row>
    <row r="9" spans="1:5">
      <c r="A9" s="13">
        <f t="shared" si="1"/>
        <v>9</v>
      </c>
      <c r="B9" s="25">
        <f t="shared" si="1"/>
        <v>18</v>
      </c>
      <c r="C9" s="25">
        <f t="shared" si="1"/>
        <v>27</v>
      </c>
      <c r="D9" s="25">
        <f t="shared" si="1"/>
        <v>36</v>
      </c>
      <c r="E9" s="13">
        <f t="shared" si="1"/>
        <v>45</v>
      </c>
    </row>
    <row r="10" spans="1:5">
      <c r="A10" s="13">
        <f t="shared" si="1"/>
        <v>10</v>
      </c>
      <c r="B10" s="25">
        <f t="shared" si="1"/>
        <v>20</v>
      </c>
      <c r="C10" s="25">
        <f t="shared" si="1"/>
        <v>30</v>
      </c>
      <c r="D10" s="25">
        <f t="shared" si="1"/>
        <v>40</v>
      </c>
      <c r="E10" s="13">
        <f t="shared" si="1"/>
        <v>50</v>
      </c>
    </row>
    <row r="11" spans="1:5">
      <c r="A11" s="13">
        <f t="shared" si="1"/>
        <v>11</v>
      </c>
      <c r="B11" s="13">
        <f t="shared" si="1"/>
        <v>22</v>
      </c>
      <c r="C11" s="13">
        <f t="shared" si="1"/>
        <v>33</v>
      </c>
      <c r="D11" s="13">
        <f t="shared" si="1"/>
        <v>44</v>
      </c>
      <c r="E11" s="13">
        <f t="shared" si="1"/>
        <v>55</v>
      </c>
    </row>
    <row r="12" spans="1:5">
      <c r="A12" s="13">
        <f t="shared" si="1"/>
        <v>12</v>
      </c>
      <c r="B12" s="13">
        <f t="shared" si="1"/>
        <v>24</v>
      </c>
      <c r="C12" s="13">
        <f t="shared" si="1"/>
        <v>36</v>
      </c>
      <c r="D12" s="13">
        <f t="shared" si="1"/>
        <v>48</v>
      </c>
      <c r="E12" s="13">
        <f t="shared" si="1"/>
        <v>60</v>
      </c>
    </row>
    <row r="13" spans="1:5">
      <c r="A13" s="13">
        <f t="shared" si="1"/>
        <v>13</v>
      </c>
      <c r="B13" s="13">
        <f t="shared" si="1"/>
        <v>26</v>
      </c>
      <c r="C13" s="13">
        <f t="shared" si="1"/>
        <v>39</v>
      </c>
      <c r="D13" s="13">
        <f t="shared" si="1"/>
        <v>52</v>
      </c>
      <c r="E13" s="13">
        <f t="shared" si="1"/>
        <v>65</v>
      </c>
    </row>
    <row r="14" spans="1:5">
      <c r="A14" s="13">
        <f t="shared" si="1"/>
        <v>14</v>
      </c>
      <c r="B14" s="13">
        <f t="shared" si="1"/>
        <v>28</v>
      </c>
      <c r="C14" s="13">
        <f t="shared" si="1"/>
        <v>42</v>
      </c>
      <c r="D14" s="13">
        <f t="shared" si="1"/>
        <v>56</v>
      </c>
      <c r="E14" s="13">
        <f t="shared" si="1"/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F0AD-F378-4922-ABAB-99FF529B3372}">
  <sheetPr>
    <tabColor theme="3" tint="0.749992370372631"/>
  </sheetPr>
  <dimension ref="A1:I398"/>
  <sheetViews>
    <sheetView workbookViewId="0">
      <selection activeCell="D1" sqref="B1:D1048576"/>
    </sheetView>
  </sheetViews>
  <sheetFormatPr defaultColWidth="8.7265625" defaultRowHeight="14.5"/>
  <cols>
    <col min="1" max="1" width="13.453125" bestFit="1" customWidth="1"/>
    <col min="2" max="2" width="11.54296875" bestFit="1" customWidth="1"/>
    <col min="3" max="3" width="31.453125" bestFit="1" customWidth="1"/>
    <col min="4" max="4" width="15.54296875" bestFit="1" customWidth="1"/>
    <col min="5" max="5" width="11.453125" bestFit="1" customWidth="1"/>
    <col min="6" max="6" width="11.1796875" bestFit="1" customWidth="1"/>
    <col min="7" max="7" width="25.7265625" bestFit="1" customWidth="1"/>
    <col min="8" max="8" width="16.7265625" bestFit="1" customWidth="1"/>
    <col min="9" max="9" width="12.26953125" bestFit="1" customWidth="1"/>
  </cols>
  <sheetData>
    <row r="1" spans="1:9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>
      <c r="A2" s="52">
        <v>456</v>
      </c>
      <c r="B2" s="53" t="s">
        <v>451</v>
      </c>
      <c r="C2" s="53" t="s">
        <v>452</v>
      </c>
      <c r="D2" s="54">
        <v>30.933399999999999</v>
      </c>
      <c r="E2" s="53" t="s">
        <v>107</v>
      </c>
      <c r="F2" s="54">
        <v>74.989999999999995</v>
      </c>
      <c r="G2" s="53" t="s">
        <v>453</v>
      </c>
      <c r="H2" s="53" t="s">
        <v>454</v>
      </c>
      <c r="I2" s="53" t="s">
        <v>126</v>
      </c>
    </row>
    <row r="3" spans="1:9">
      <c r="A3" s="52">
        <v>457</v>
      </c>
      <c r="B3" s="53" t="s">
        <v>455</v>
      </c>
      <c r="C3" s="53" t="s">
        <v>456</v>
      </c>
      <c r="D3" s="54">
        <v>30.933399999999999</v>
      </c>
      <c r="E3" s="53" t="s">
        <v>107</v>
      </c>
      <c r="F3" s="54">
        <v>74.989999999999995</v>
      </c>
      <c r="G3" s="53" t="s">
        <v>453</v>
      </c>
      <c r="H3" s="53" t="s">
        <v>454</v>
      </c>
      <c r="I3" s="53" t="s">
        <v>126</v>
      </c>
    </row>
    <row r="4" spans="1:9">
      <c r="A4" s="52">
        <v>458</v>
      </c>
      <c r="B4" s="53" t="s">
        <v>457</v>
      </c>
      <c r="C4" s="53" t="s">
        <v>458</v>
      </c>
      <c r="D4" s="54">
        <v>30.933399999999999</v>
      </c>
      <c r="E4" s="53" t="s">
        <v>107</v>
      </c>
      <c r="F4" s="54">
        <v>74.989999999999995</v>
      </c>
      <c r="G4" s="53" t="s">
        <v>453</v>
      </c>
      <c r="H4" s="53" t="s">
        <v>454</v>
      </c>
      <c r="I4" s="53" t="s">
        <v>126</v>
      </c>
    </row>
    <row r="5" spans="1:9">
      <c r="A5" s="52">
        <v>474</v>
      </c>
      <c r="B5" s="53" t="s">
        <v>490</v>
      </c>
      <c r="C5" s="53" t="s">
        <v>491</v>
      </c>
      <c r="D5" s="54">
        <v>26.176300000000001</v>
      </c>
      <c r="E5" s="53" t="s">
        <v>107</v>
      </c>
      <c r="F5" s="54">
        <v>69.989999999999995</v>
      </c>
      <c r="G5" s="53" t="s">
        <v>492</v>
      </c>
      <c r="H5" s="53" t="s">
        <v>423</v>
      </c>
      <c r="I5" s="53" t="s">
        <v>126</v>
      </c>
    </row>
    <row r="6" spans="1:9">
      <c r="A6" s="52">
        <v>475</v>
      </c>
      <c r="B6" s="53" t="s">
        <v>493</v>
      </c>
      <c r="C6" s="53" t="s">
        <v>494</v>
      </c>
      <c r="D6" s="54">
        <v>26.176300000000001</v>
      </c>
      <c r="E6" s="53" t="s">
        <v>107</v>
      </c>
      <c r="F6" s="54">
        <v>69.989999999999995</v>
      </c>
      <c r="G6" s="53" t="s">
        <v>492</v>
      </c>
      <c r="H6" s="53" t="s">
        <v>423</v>
      </c>
      <c r="I6" s="53" t="s">
        <v>126</v>
      </c>
    </row>
    <row r="7" spans="1:9">
      <c r="A7" s="52">
        <v>476</v>
      </c>
      <c r="B7" s="53" t="s">
        <v>495</v>
      </c>
      <c r="C7" s="53" t="s">
        <v>496</v>
      </c>
      <c r="D7" s="54">
        <v>26.176300000000001</v>
      </c>
      <c r="E7" s="53" t="s">
        <v>107</v>
      </c>
      <c r="F7" s="54">
        <v>69.989999999999995</v>
      </c>
      <c r="G7" s="53" t="s">
        <v>492</v>
      </c>
      <c r="H7" s="53" t="s">
        <v>423</v>
      </c>
      <c r="I7" s="53" t="s">
        <v>126</v>
      </c>
    </row>
    <row r="8" spans="1:9">
      <c r="A8" s="52">
        <v>477</v>
      </c>
      <c r="B8" s="53" t="s">
        <v>497</v>
      </c>
      <c r="C8" s="53" t="s">
        <v>498</v>
      </c>
      <c r="D8" s="54">
        <v>1.8663000000000001</v>
      </c>
      <c r="E8" s="53" t="s">
        <v>336</v>
      </c>
      <c r="F8" s="54">
        <v>4.99</v>
      </c>
      <c r="G8" s="53" t="s">
        <v>499</v>
      </c>
      <c r="H8" s="53" t="s">
        <v>500</v>
      </c>
      <c r="I8" s="53" t="s">
        <v>118</v>
      </c>
    </row>
    <row r="9" spans="1:9">
      <c r="A9" s="52">
        <v>446</v>
      </c>
      <c r="B9" s="53" t="s">
        <v>424</v>
      </c>
      <c r="C9" s="53" t="s">
        <v>425</v>
      </c>
      <c r="D9" s="54">
        <v>51.5625</v>
      </c>
      <c r="E9" s="53" t="s">
        <v>426</v>
      </c>
      <c r="F9" s="54">
        <v>125</v>
      </c>
      <c r="G9" s="53" t="s">
        <v>427</v>
      </c>
      <c r="H9" s="53" t="s">
        <v>428</v>
      </c>
      <c r="I9" s="53" t="s">
        <v>118</v>
      </c>
    </row>
    <row r="10" spans="1:9">
      <c r="A10" s="52">
        <v>572</v>
      </c>
      <c r="B10" s="53" t="s">
        <v>721</v>
      </c>
      <c r="C10" s="53" t="s">
        <v>722</v>
      </c>
      <c r="D10" s="54">
        <v>461.44479999999999</v>
      </c>
      <c r="E10" s="53" t="s">
        <v>324</v>
      </c>
      <c r="F10" s="54">
        <v>742.35</v>
      </c>
      <c r="G10" s="53" t="s">
        <v>708</v>
      </c>
      <c r="H10" s="53" t="s">
        <v>696</v>
      </c>
      <c r="I10" s="53" t="s">
        <v>220</v>
      </c>
    </row>
    <row r="11" spans="1:9">
      <c r="A11" s="52">
        <v>571</v>
      </c>
      <c r="B11" s="53" t="s">
        <v>719</v>
      </c>
      <c r="C11" s="53" t="s">
        <v>720</v>
      </c>
      <c r="D11" s="54">
        <v>461.44479999999999</v>
      </c>
      <c r="E11" s="53" t="s">
        <v>324</v>
      </c>
      <c r="F11" s="54">
        <v>742.35</v>
      </c>
      <c r="G11" s="53" t="s">
        <v>708</v>
      </c>
      <c r="H11" s="53" t="s">
        <v>696</v>
      </c>
      <c r="I11" s="53" t="s">
        <v>220</v>
      </c>
    </row>
    <row r="12" spans="1:9">
      <c r="A12" s="52">
        <v>570</v>
      </c>
      <c r="B12" s="53" t="s">
        <v>717</v>
      </c>
      <c r="C12" s="53" t="s">
        <v>718</v>
      </c>
      <c r="D12" s="54">
        <v>461.44479999999999</v>
      </c>
      <c r="E12" s="53" t="s">
        <v>324</v>
      </c>
      <c r="F12" s="54">
        <v>742.35</v>
      </c>
      <c r="G12" s="53" t="s">
        <v>708</v>
      </c>
      <c r="H12" s="53" t="s">
        <v>696</v>
      </c>
      <c r="I12" s="53" t="s">
        <v>220</v>
      </c>
    </row>
    <row r="13" spans="1:9">
      <c r="A13" s="52">
        <v>569</v>
      </c>
      <c r="B13" s="53" t="s">
        <v>715</v>
      </c>
      <c r="C13" s="53" t="s">
        <v>716</v>
      </c>
      <c r="D13" s="54">
        <v>461.44479999999999</v>
      </c>
      <c r="E13" s="53" t="s">
        <v>324</v>
      </c>
      <c r="F13" s="54">
        <v>742.35</v>
      </c>
      <c r="G13" s="53" t="s">
        <v>708</v>
      </c>
      <c r="H13" s="53" t="s">
        <v>696</v>
      </c>
      <c r="I13" s="53" t="s">
        <v>220</v>
      </c>
    </row>
    <row r="14" spans="1:9">
      <c r="A14" s="52">
        <v>568</v>
      </c>
      <c r="B14" s="53" t="s">
        <v>713</v>
      </c>
      <c r="C14" s="53" t="s">
        <v>714</v>
      </c>
      <c r="D14" s="54">
        <v>461.44479999999999</v>
      </c>
      <c r="E14" s="53" t="s">
        <v>324</v>
      </c>
      <c r="F14" s="54">
        <v>742.35</v>
      </c>
      <c r="G14" s="53" t="s">
        <v>708</v>
      </c>
      <c r="H14" s="53" t="s">
        <v>696</v>
      </c>
      <c r="I14" s="53" t="s">
        <v>220</v>
      </c>
    </row>
    <row r="15" spans="1:9">
      <c r="A15" s="52">
        <v>567</v>
      </c>
      <c r="B15" s="53" t="s">
        <v>711</v>
      </c>
      <c r="C15" s="53" t="s">
        <v>712</v>
      </c>
      <c r="D15" s="54">
        <v>461.44479999999999</v>
      </c>
      <c r="E15" s="53" t="s">
        <v>131</v>
      </c>
      <c r="F15" s="54">
        <v>742.35</v>
      </c>
      <c r="G15" s="53" t="s">
        <v>708</v>
      </c>
      <c r="H15" s="53" t="s">
        <v>696</v>
      </c>
      <c r="I15" s="53" t="s">
        <v>220</v>
      </c>
    </row>
    <row r="16" spans="1:9">
      <c r="A16" s="52">
        <v>566</v>
      </c>
      <c r="B16" s="53" t="s">
        <v>709</v>
      </c>
      <c r="C16" s="53" t="s">
        <v>710</v>
      </c>
      <c r="D16" s="54">
        <v>461.44479999999999</v>
      </c>
      <c r="E16" s="53" t="s">
        <v>131</v>
      </c>
      <c r="F16" s="54">
        <v>742.35</v>
      </c>
      <c r="G16" s="53" t="s">
        <v>708</v>
      </c>
      <c r="H16" s="53" t="s">
        <v>696</v>
      </c>
      <c r="I16" s="53" t="s">
        <v>220</v>
      </c>
    </row>
    <row r="17" spans="1:9">
      <c r="A17" s="52">
        <v>565</v>
      </c>
      <c r="B17" s="53" t="s">
        <v>706</v>
      </c>
      <c r="C17" s="53" t="s">
        <v>707</v>
      </c>
      <c r="D17" s="54">
        <v>461.44479999999999</v>
      </c>
      <c r="E17" s="53" t="s">
        <v>131</v>
      </c>
      <c r="F17" s="54">
        <v>742.35</v>
      </c>
      <c r="G17" s="53" t="s">
        <v>708</v>
      </c>
      <c r="H17" s="53" t="s">
        <v>696</v>
      </c>
      <c r="I17" s="53" t="s">
        <v>220</v>
      </c>
    </row>
    <row r="18" spans="1:9">
      <c r="A18" s="52">
        <v>586</v>
      </c>
      <c r="B18" s="53" t="s">
        <v>751</v>
      </c>
      <c r="C18" s="53" t="s">
        <v>752</v>
      </c>
      <c r="D18" s="54">
        <v>461.44479999999999</v>
      </c>
      <c r="E18" s="53" t="s">
        <v>131</v>
      </c>
      <c r="F18" s="54">
        <v>742.35</v>
      </c>
      <c r="G18" s="53" t="s">
        <v>708</v>
      </c>
      <c r="H18" s="53" t="s">
        <v>696</v>
      </c>
      <c r="I18" s="53" t="s">
        <v>220</v>
      </c>
    </row>
    <row r="19" spans="1:9">
      <c r="A19" s="52">
        <v>585</v>
      </c>
      <c r="B19" s="53" t="s">
        <v>749</v>
      </c>
      <c r="C19" s="53" t="s">
        <v>750</v>
      </c>
      <c r="D19" s="54">
        <v>461.44479999999999</v>
      </c>
      <c r="E19" s="53" t="s">
        <v>131</v>
      </c>
      <c r="F19" s="54">
        <v>742.35</v>
      </c>
      <c r="G19" s="53" t="s">
        <v>708</v>
      </c>
      <c r="H19" s="53" t="s">
        <v>696</v>
      </c>
      <c r="I19" s="53" t="s">
        <v>220</v>
      </c>
    </row>
    <row r="20" spans="1:9">
      <c r="A20" s="52">
        <v>560</v>
      </c>
      <c r="B20" s="53" t="s">
        <v>693</v>
      </c>
      <c r="C20" s="53" t="s">
        <v>694</v>
      </c>
      <c r="D20" s="54">
        <v>755.1508</v>
      </c>
      <c r="E20" s="53" t="s">
        <v>131</v>
      </c>
      <c r="F20" s="54">
        <v>1214.8499999999999</v>
      </c>
      <c r="G20" s="53" t="s">
        <v>695</v>
      </c>
      <c r="H20" s="53" t="s">
        <v>696</v>
      </c>
      <c r="I20" s="53" t="s">
        <v>220</v>
      </c>
    </row>
    <row r="21" spans="1:9">
      <c r="A21" s="52">
        <v>579</v>
      </c>
      <c r="B21" s="53" t="s">
        <v>735</v>
      </c>
      <c r="C21" s="53" t="s">
        <v>736</v>
      </c>
      <c r="D21" s="54">
        <v>755.1508</v>
      </c>
      <c r="E21" s="53" t="s">
        <v>131</v>
      </c>
      <c r="F21" s="54">
        <v>1214.8499999999999</v>
      </c>
      <c r="G21" s="53" t="s">
        <v>695</v>
      </c>
      <c r="H21" s="53" t="s">
        <v>696</v>
      </c>
      <c r="I21" s="53" t="s">
        <v>220</v>
      </c>
    </row>
    <row r="22" spans="1:9">
      <c r="A22" s="52">
        <v>578</v>
      </c>
      <c r="B22" s="53" t="s">
        <v>733</v>
      </c>
      <c r="C22" s="53" t="s">
        <v>734</v>
      </c>
      <c r="D22" s="54">
        <v>755.1508</v>
      </c>
      <c r="E22" s="53" t="s">
        <v>131</v>
      </c>
      <c r="F22" s="54">
        <v>1214.8499999999999</v>
      </c>
      <c r="G22" s="53" t="s">
        <v>695</v>
      </c>
      <c r="H22" s="53" t="s">
        <v>696</v>
      </c>
      <c r="I22" s="53" t="s">
        <v>220</v>
      </c>
    </row>
    <row r="23" spans="1:9">
      <c r="A23" s="52">
        <v>577</v>
      </c>
      <c r="B23" s="53" t="s">
        <v>731</v>
      </c>
      <c r="C23" s="53" t="s">
        <v>732</v>
      </c>
      <c r="D23" s="54">
        <v>755.1508</v>
      </c>
      <c r="E23" s="53" t="s">
        <v>131</v>
      </c>
      <c r="F23" s="54">
        <v>1214.8499999999999</v>
      </c>
      <c r="G23" s="53" t="s">
        <v>695</v>
      </c>
      <c r="H23" s="53" t="s">
        <v>696</v>
      </c>
      <c r="I23" s="53" t="s">
        <v>220</v>
      </c>
    </row>
    <row r="24" spans="1:9">
      <c r="A24" s="52">
        <v>564</v>
      </c>
      <c r="B24" s="53" t="s">
        <v>704</v>
      </c>
      <c r="C24" s="53" t="s">
        <v>705</v>
      </c>
      <c r="D24" s="54">
        <v>1481.9378999999999</v>
      </c>
      <c r="E24" s="53" t="s">
        <v>324</v>
      </c>
      <c r="F24" s="54">
        <v>2384.0700000000002</v>
      </c>
      <c r="G24" s="53" t="s">
        <v>699</v>
      </c>
      <c r="H24" s="53" t="s">
        <v>696</v>
      </c>
      <c r="I24" s="53" t="s">
        <v>220</v>
      </c>
    </row>
    <row r="25" spans="1:9">
      <c r="A25" s="52">
        <v>563</v>
      </c>
      <c r="B25" s="53" t="s">
        <v>702</v>
      </c>
      <c r="C25" s="53" t="s">
        <v>703</v>
      </c>
      <c r="D25" s="54">
        <v>1481.9378999999999</v>
      </c>
      <c r="E25" s="53" t="s">
        <v>324</v>
      </c>
      <c r="F25" s="54">
        <v>2384.0700000000002</v>
      </c>
      <c r="G25" s="53" t="s">
        <v>699</v>
      </c>
      <c r="H25" s="53" t="s">
        <v>696</v>
      </c>
      <c r="I25" s="53" t="s">
        <v>220</v>
      </c>
    </row>
    <row r="26" spans="1:9">
      <c r="A26" s="52">
        <v>562</v>
      </c>
      <c r="B26" s="53" t="s">
        <v>700</v>
      </c>
      <c r="C26" s="53" t="s">
        <v>701</v>
      </c>
      <c r="D26" s="54">
        <v>1481.9378999999999</v>
      </c>
      <c r="E26" s="53" t="s">
        <v>324</v>
      </c>
      <c r="F26" s="54">
        <v>2384.0700000000002</v>
      </c>
      <c r="G26" s="53" t="s">
        <v>699</v>
      </c>
      <c r="H26" s="53" t="s">
        <v>696</v>
      </c>
      <c r="I26" s="53" t="s">
        <v>220</v>
      </c>
    </row>
    <row r="27" spans="1:9">
      <c r="A27" s="52">
        <v>561</v>
      </c>
      <c r="B27" s="53" t="s">
        <v>697</v>
      </c>
      <c r="C27" s="53" t="s">
        <v>698</v>
      </c>
      <c r="D27" s="54">
        <v>1481.9378999999999</v>
      </c>
      <c r="E27" s="53" t="s">
        <v>324</v>
      </c>
      <c r="F27" s="54">
        <v>2384.0700000000002</v>
      </c>
      <c r="G27" s="53" t="s">
        <v>699</v>
      </c>
      <c r="H27" s="53" t="s">
        <v>696</v>
      </c>
      <c r="I27" s="53" t="s">
        <v>220</v>
      </c>
    </row>
    <row r="28" spans="1:9">
      <c r="A28" s="52">
        <v>576</v>
      </c>
      <c r="B28" s="53" t="s">
        <v>729</v>
      </c>
      <c r="C28" s="53" t="s">
        <v>730</v>
      </c>
      <c r="D28" s="54">
        <v>1481.9378999999999</v>
      </c>
      <c r="E28" s="53" t="s">
        <v>131</v>
      </c>
      <c r="F28" s="54">
        <v>2384.0700000000002</v>
      </c>
      <c r="G28" s="53" t="s">
        <v>699</v>
      </c>
      <c r="H28" s="53" t="s">
        <v>696</v>
      </c>
      <c r="I28" s="53" t="s">
        <v>220</v>
      </c>
    </row>
    <row r="29" spans="1:9">
      <c r="A29" s="52">
        <v>575</v>
      </c>
      <c r="B29" s="53" t="s">
        <v>727</v>
      </c>
      <c r="C29" s="53" t="s">
        <v>728</v>
      </c>
      <c r="D29" s="54">
        <v>1481.9378999999999</v>
      </c>
      <c r="E29" s="53" t="s">
        <v>131</v>
      </c>
      <c r="F29" s="54">
        <v>2384.0700000000002</v>
      </c>
      <c r="G29" s="53" t="s">
        <v>699</v>
      </c>
      <c r="H29" s="53" t="s">
        <v>696</v>
      </c>
      <c r="I29" s="53" t="s">
        <v>220</v>
      </c>
    </row>
    <row r="30" spans="1:9">
      <c r="A30" s="52">
        <v>574</v>
      </c>
      <c r="B30" s="53" t="s">
        <v>725</v>
      </c>
      <c r="C30" s="53" t="s">
        <v>726</v>
      </c>
      <c r="D30" s="54">
        <v>1481.9378999999999</v>
      </c>
      <c r="E30" s="53" t="s">
        <v>131</v>
      </c>
      <c r="F30" s="54">
        <v>2384.0700000000002</v>
      </c>
      <c r="G30" s="53" t="s">
        <v>699</v>
      </c>
      <c r="H30" s="53" t="s">
        <v>696</v>
      </c>
      <c r="I30" s="53" t="s">
        <v>220</v>
      </c>
    </row>
    <row r="31" spans="1:9">
      <c r="A31" s="52">
        <v>573</v>
      </c>
      <c r="B31" s="53" t="s">
        <v>723</v>
      </c>
      <c r="C31" s="53" t="s">
        <v>724</v>
      </c>
      <c r="D31" s="54">
        <v>1481.9378999999999</v>
      </c>
      <c r="E31" s="53" t="s">
        <v>131</v>
      </c>
      <c r="F31" s="54">
        <v>2384.0700000000002</v>
      </c>
      <c r="G31" s="53" t="s">
        <v>699</v>
      </c>
      <c r="H31" s="53" t="s">
        <v>696</v>
      </c>
      <c r="I31" s="53" t="s">
        <v>220</v>
      </c>
    </row>
    <row r="32" spans="1:9">
      <c r="A32" s="52">
        <v>530</v>
      </c>
      <c r="B32" s="53" t="s">
        <v>629</v>
      </c>
      <c r="C32" s="53" t="s">
        <v>630</v>
      </c>
      <c r="D32" s="54">
        <v>1.8663000000000001</v>
      </c>
      <c r="E32" s="53" t="s">
        <v>336</v>
      </c>
      <c r="F32" s="54">
        <v>4.99</v>
      </c>
      <c r="G32" s="53" t="s">
        <v>630</v>
      </c>
      <c r="H32" s="53" t="s">
        <v>508</v>
      </c>
      <c r="I32" s="53" t="s">
        <v>118</v>
      </c>
    </row>
    <row r="33" spans="1:9">
      <c r="A33" s="52">
        <v>541</v>
      </c>
      <c r="B33" s="53" t="s">
        <v>651</v>
      </c>
      <c r="C33" s="53" t="s">
        <v>652</v>
      </c>
      <c r="D33" s="54">
        <v>10.8423</v>
      </c>
      <c r="E33" s="53" t="s">
        <v>336</v>
      </c>
      <c r="F33" s="54">
        <v>28.99</v>
      </c>
      <c r="G33" s="53" t="s">
        <v>652</v>
      </c>
      <c r="H33" s="53" t="s">
        <v>508</v>
      </c>
      <c r="I33" s="53" t="s">
        <v>118</v>
      </c>
    </row>
    <row r="34" spans="1:9">
      <c r="A34" s="52">
        <v>425</v>
      </c>
      <c r="B34" s="53" t="s">
        <v>395</v>
      </c>
      <c r="C34" s="53" t="s">
        <v>396</v>
      </c>
      <c r="D34" s="54">
        <v>108.78440000000001</v>
      </c>
      <c r="E34" s="53" t="s">
        <v>107</v>
      </c>
      <c r="F34" s="54">
        <v>245.01</v>
      </c>
      <c r="G34" s="53" t="s">
        <v>396</v>
      </c>
      <c r="H34" s="53" t="s">
        <v>367</v>
      </c>
      <c r="I34" s="53" t="s">
        <v>110</v>
      </c>
    </row>
    <row r="35" spans="1:9">
      <c r="A35" s="52">
        <v>548</v>
      </c>
      <c r="B35" s="53" t="s">
        <v>667</v>
      </c>
      <c r="C35" s="53" t="s">
        <v>668</v>
      </c>
      <c r="D35" s="54">
        <v>35.959600000000002</v>
      </c>
      <c r="E35" s="53" t="s">
        <v>655</v>
      </c>
      <c r="F35" s="54">
        <v>80.989999999999995</v>
      </c>
      <c r="G35" s="53" t="s">
        <v>668</v>
      </c>
      <c r="H35" s="53" t="s">
        <v>656</v>
      </c>
      <c r="I35" s="53" t="s">
        <v>110</v>
      </c>
    </row>
    <row r="36" spans="1:9">
      <c r="A36" s="52">
        <v>416</v>
      </c>
      <c r="B36" s="53" t="s">
        <v>378</v>
      </c>
      <c r="C36" s="53" t="s">
        <v>379</v>
      </c>
      <c r="D36" s="54">
        <v>96.796400000000006</v>
      </c>
      <c r="E36" s="53" t="s">
        <v>107</v>
      </c>
      <c r="F36" s="54">
        <v>218.01</v>
      </c>
      <c r="G36" s="53" t="s">
        <v>379</v>
      </c>
      <c r="H36" s="53" t="s">
        <v>367</v>
      </c>
      <c r="I36" s="53" t="s">
        <v>110</v>
      </c>
    </row>
    <row r="37" spans="1:9">
      <c r="A37" s="52">
        <v>450</v>
      </c>
      <c r="B37" s="53" t="s">
        <v>437</v>
      </c>
      <c r="C37" s="53" t="s">
        <v>438</v>
      </c>
      <c r="D37" s="54">
        <v>5.7709000000000001</v>
      </c>
      <c r="E37" s="53" t="s">
        <v>336</v>
      </c>
      <c r="F37" s="54">
        <v>13.99</v>
      </c>
      <c r="G37" s="53" t="s">
        <v>439</v>
      </c>
      <c r="H37" s="53" t="s">
        <v>440</v>
      </c>
      <c r="I37" s="53" t="s">
        <v>118</v>
      </c>
    </row>
    <row r="38" spans="1:9">
      <c r="A38" s="52">
        <v>212</v>
      </c>
      <c r="B38" s="53" t="s">
        <v>114</v>
      </c>
      <c r="C38" s="53" t="s">
        <v>115</v>
      </c>
      <c r="D38" s="54">
        <v>12.027799999999999</v>
      </c>
      <c r="E38" s="53" t="s">
        <v>113</v>
      </c>
      <c r="F38" s="54">
        <v>33.644199999999998</v>
      </c>
      <c r="G38" s="53" t="s">
        <v>116</v>
      </c>
      <c r="H38" s="53" t="s">
        <v>117</v>
      </c>
      <c r="I38" s="53" t="s">
        <v>118</v>
      </c>
    </row>
    <row r="39" spans="1:9">
      <c r="A39" s="52">
        <v>213</v>
      </c>
      <c r="B39" s="53" t="s">
        <v>114</v>
      </c>
      <c r="C39" s="53" t="s">
        <v>115</v>
      </c>
      <c r="D39" s="54">
        <v>13.8782</v>
      </c>
      <c r="E39" s="53" t="s">
        <v>113</v>
      </c>
      <c r="F39" s="54">
        <v>33.644199999999998</v>
      </c>
      <c r="G39" s="53" t="s">
        <v>116</v>
      </c>
      <c r="H39" s="53" t="s">
        <v>117</v>
      </c>
      <c r="I39" s="53" t="s">
        <v>118</v>
      </c>
    </row>
    <row r="40" spans="1:9">
      <c r="A40" s="52">
        <v>214</v>
      </c>
      <c r="B40" s="53" t="s">
        <v>114</v>
      </c>
      <c r="C40" s="53" t="s">
        <v>115</v>
      </c>
      <c r="D40" s="54">
        <v>13.0863</v>
      </c>
      <c r="E40" s="53" t="s">
        <v>113</v>
      </c>
      <c r="F40" s="54">
        <v>34.99</v>
      </c>
      <c r="G40" s="53" t="s">
        <v>116</v>
      </c>
      <c r="H40" s="53" t="s">
        <v>117</v>
      </c>
      <c r="I40" s="53" t="s">
        <v>118</v>
      </c>
    </row>
    <row r="41" spans="1:9">
      <c r="A41" s="52">
        <v>220</v>
      </c>
      <c r="B41" s="53" t="s">
        <v>129</v>
      </c>
      <c r="C41" s="53" t="s">
        <v>130</v>
      </c>
      <c r="D41" s="54">
        <v>12.027799999999999</v>
      </c>
      <c r="E41" s="53" t="s">
        <v>131</v>
      </c>
      <c r="F41" s="54">
        <v>33.644199999999998</v>
      </c>
      <c r="G41" s="53" t="s">
        <v>116</v>
      </c>
      <c r="H41" s="53" t="s">
        <v>117</v>
      </c>
      <c r="I41" s="53" t="s">
        <v>118</v>
      </c>
    </row>
    <row r="42" spans="1:9">
      <c r="A42" s="52">
        <v>221</v>
      </c>
      <c r="B42" s="53" t="s">
        <v>129</v>
      </c>
      <c r="C42" s="53" t="s">
        <v>130</v>
      </c>
      <c r="D42" s="54">
        <v>13.8782</v>
      </c>
      <c r="E42" s="53" t="s">
        <v>131</v>
      </c>
      <c r="F42" s="54">
        <v>33.644199999999998</v>
      </c>
      <c r="G42" s="53" t="s">
        <v>116</v>
      </c>
      <c r="H42" s="53" t="s">
        <v>117</v>
      </c>
      <c r="I42" s="53" t="s">
        <v>118</v>
      </c>
    </row>
    <row r="43" spans="1:9">
      <c r="A43" s="52">
        <v>222</v>
      </c>
      <c r="B43" s="53" t="s">
        <v>129</v>
      </c>
      <c r="C43" s="53" t="s">
        <v>130</v>
      </c>
      <c r="D43" s="54">
        <v>13.0863</v>
      </c>
      <c r="E43" s="53" t="s">
        <v>131</v>
      </c>
      <c r="F43" s="54">
        <v>34.99</v>
      </c>
      <c r="G43" s="53" t="s">
        <v>116</v>
      </c>
      <c r="H43" s="53" t="s">
        <v>117</v>
      </c>
      <c r="I43" s="53" t="s">
        <v>118</v>
      </c>
    </row>
    <row r="44" spans="1:9">
      <c r="A44" s="52">
        <v>215</v>
      </c>
      <c r="B44" s="53" t="s">
        <v>119</v>
      </c>
      <c r="C44" s="53" t="s">
        <v>120</v>
      </c>
      <c r="D44" s="54">
        <v>12.027799999999999</v>
      </c>
      <c r="E44" s="53" t="s">
        <v>107</v>
      </c>
      <c r="F44" s="54">
        <v>33.644199999999998</v>
      </c>
      <c r="G44" s="53" t="s">
        <v>116</v>
      </c>
      <c r="H44" s="53" t="s">
        <v>117</v>
      </c>
      <c r="I44" s="53" t="s">
        <v>118</v>
      </c>
    </row>
    <row r="45" spans="1:9">
      <c r="A45" s="52">
        <v>216</v>
      </c>
      <c r="B45" s="53" t="s">
        <v>119</v>
      </c>
      <c r="C45" s="53" t="s">
        <v>120</v>
      </c>
      <c r="D45" s="54">
        <v>13.8782</v>
      </c>
      <c r="E45" s="53" t="s">
        <v>107</v>
      </c>
      <c r="F45" s="54">
        <v>33.644199999999998</v>
      </c>
      <c r="G45" s="53" t="s">
        <v>116</v>
      </c>
      <c r="H45" s="53" t="s">
        <v>117</v>
      </c>
      <c r="I45" s="53" t="s">
        <v>118</v>
      </c>
    </row>
    <row r="46" spans="1:9">
      <c r="A46" s="52">
        <v>217</v>
      </c>
      <c r="B46" s="53" t="s">
        <v>119</v>
      </c>
      <c r="C46" s="53" t="s">
        <v>120</v>
      </c>
      <c r="D46" s="54">
        <v>13.0863</v>
      </c>
      <c r="E46" s="53" t="s">
        <v>107</v>
      </c>
      <c r="F46" s="54">
        <v>34.99</v>
      </c>
      <c r="G46" s="53" t="s">
        <v>116</v>
      </c>
      <c r="H46" s="53" t="s">
        <v>117</v>
      </c>
      <c r="I46" s="53" t="s">
        <v>118</v>
      </c>
    </row>
    <row r="47" spans="1:9">
      <c r="A47" s="52">
        <v>491</v>
      </c>
      <c r="B47" s="53" t="s">
        <v>538</v>
      </c>
      <c r="C47" s="53" t="s">
        <v>539</v>
      </c>
      <c r="D47" s="54">
        <v>41.572299999999998</v>
      </c>
      <c r="E47" s="53" t="s">
        <v>324</v>
      </c>
      <c r="F47" s="54">
        <v>53.99</v>
      </c>
      <c r="G47" s="53" t="s">
        <v>533</v>
      </c>
      <c r="H47" s="53" t="s">
        <v>140</v>
      </c>
      <c r="I47" s="53" t="s">
        <v>126</v>
      </c>
    </row>
    <row r="48" spans="1:9">
      <c r="A48" s="52">
        <v>488</v>
      </c>
      <c r="B48" s="53" t="s">
        <v>531</v>
      </c>
      <c r="C48" s="53" t="s">
        <v>532</v>
      </c>
      <c r="D48" s="54">
        <v>41.572299999999998</v>
      </c>
      <c r="E48" s="53" t="s">
        <v>324</v>
      </c>
      <c r="F48" s="54">
        <v>53.99</v>
      </c>
      <c r="G48" s="53" t="s">
        <v>533</v>
      </c>
      <c r="H48" s="53" t="s">
        <v>140</v>
      </c>
      <c r="I48" s="53" t="s">
        <v>126</v>
      </c>
    </row>
    <row r="49" spans="1:9">
      <c r="A49" s="52">
        <v>489</v>
      </c>
      <c r="B49" s="53" t="s">
        <v>534</v>
      </c>
      <c r="C49" s="53" t="s">
        <v>535</v>
      </c>
      <c r="D49" s="54">
        <v>41.572299999999998</v>
      </c>
      <c r="E49" s="53" t="s">
        <v>324</v>
      </c>
      <c r="F49" s="54">
        <v>53.99</v>
      </c>
      <c r="G49" s="53" t="s">
        <v>533</v>
      </c>
      <c r="H49" s="53" t="s">
        <v>140</v>
      </c>
      <c r="I49" s="53" t="s">
        <v>126</v>
      </c>
    </row>
    <row r="50" spans="1:9">
      <c r="A50" s="52">
        <v>490</v>
      </c>
      <c r="B50" s="53" t="s">
        <v>536</v>
      </c>
      <c r="C50" s="53" t="s">
        <v>537</v>
      </c>
      <c r="D50" s="54">
        <v>41.572299999999998</v>
      </c>
      <c r="E50" s="53" t="s">
        <v>324</v>
      </c>
      <c r="F50" s="54">
        <v>53.99</v>
      </c>
      <c r="G50" s="53" t="s">
        <v>533</v>
      </c>
      <c r="H50" s="53" t="s">
        <v>140</v>
      </c>
      <c r="I50" s="53" t="s">
        <v>126</v>
      </c>
    </row>
    <row r="51" spans="1:9">
      <c r="A51" s="52">
        <v>584</v>
      </c>
      <c r="B51" s="53" t="s">
        <v>746</v>
      </c>
      <c r="C51" s="53" t="s">
        <v>747</v>
      </c>
      <c r="D51" s="54">
        <v>343.64960000000002</v>
      </c>
      <c r="E51" s="53" t="s">
        <v>107</v>
      </c>
      <c r="F51" s="54">
        <v>539.99</v>
      </c>
      <c r="G51" s="53" t="s">
        <v>748</v>
      </c>
      <c r="H51" s="53" t="s">
        <v>219</v>
      </c>
      <c r="I51" s="53" t="s">
        <v>220</v>
      </c>
    </row>
    <row r="52" spans="1:9">
      <c r="A52" s="52">
        <v>606</v>
      </c>
      <c r="B52" s="53" t="s">
        <v>794</v>
      </c>
      <c r="C52" s="53" t="s">
        <v>795</v>
      </c>
      <c r="D52" s="54">
        <v>343.64960000000002</v>
      </c>
      <c r="E52" s="53" t="s">
        <v>107</v>
      </c>
      <c r="F52" s="54">
        <v>539.99</v>
      </c>
      <c r="G52" s="53" t="s">
        <v>748</v>
      </c>
      <c r="H52" s="53" t="s">
        <v>219</v>
      </c>
      <c r="I52" s="53" t="s">
        <v>220</v>
      </c>
    </row>
    <row r="53" spans="1:9">
      <c r="A53" s="52">
        <v>605</v>
      </c>
      <c r="B53" s="53" t="s">
        <v>792</v>
      </c>
      <c r="C53" s="53" t="s">
        <v>793</v>
      </c>
      <c r="D53" s="54">
        <v>343.64960000000002</v>
      </c>
      <c r="E53" s="53" t="s">
        <v>107</v>
      </c>
      <c r="F53" s="54">
        <v>539.99</v>
      </c>
      <c r="G53" s="53" t="s">
        <v>748</v>
      </c>
      <c r="H53" s="53" t="s">
        <v>219</v>
      </c>
      <c r="I53" s="53" t="s">
        <v>220</v>
      </c>
    </row>
    <row r="54" spans="1:9">
      <c r="A54" s="52">
        <v>604</v>
      </c>
      <c r="B54" s="53" t="s">
        <v>790</v>
      </c>
      <c r="C54" s="53" t="s">
        <v>791</v>
      </c>
      <c r="D54" s="54">
        <v>343.64960000000002</v>
      </c>
      <c r="E54" s="53" t="s">
        <v>107</v>
      </c>
      <c r="F54" s="54">
        <v>539.99</v>
      </c>
      <c r="G54" s="53" t="s">
        <v>748</v>
      </c>
      <c r="H54" s="53" t="s">
        <v>219</v>
      </c>
      <c r="I54" s="53" t="s">
        <v>220</v>
      </c>
    </row>
    <row r="55" spans="1:9">
      <c r="A55" s="52">
        <v>324</v>
      </c>
      <c r="B55" s="53" t="s">
        <v>245</v>
      </c>
      <c r="C55" s="53" t="s">
        <v>246</v>
      </c>
      <c r="D55" s="54">
        <v>413.1463</v>
      </c>
      <c r="E55" s="53" t="s">
        <v>113</v>
      </c>
      <c r="F55" s="54">
        <v>699.09820000000002</v>
      </c>
      <c r="G55" s="53" t="s">
        <v>242</v>
      </c>
      <c r="H55" s="53" t="s">
        <v>219</v>
      </c>
      <c r="I55" s="53" t="s">
        <v>220</v>
      </c>
    </row>
    <row r="56" spans="1:9">
      <c r="A56" s="52">
        <v>325</v>
      </c>
      <c r="B56" s="53" t="s">
        <v>245</v>
      </c>
      <c r="C56" s="53" t="s">
        <v>246</v>
      </c>
      <c r="D56" s="54">
        <v>486.70659999999998</v>
      </c>
      <c r="E56" s="53" t="s">
        <v>113</v>
      </c>
      <c r="F56" s="54">
        <v>782.99</v>
      </c>
      <c r="G56" s="53" t="s">
        <v>242</v>
      </c>
      <c r="H56" s="53" t="s">
        <v>219</v>
      </c>
      <c r="I56" s="53" t="s">
        <v>220</v>
      </c>
    </row>
    <row r="57" spans="1:9">
      <c r="A57" s="52">
        <v>322</v>
      </c>
      <c r="B57" s="53" t="s">
        <v>243</v>
      </c>
      <c r="C57" s="53" t="s">
        <v>244</v>
      </c>
      <c r="D57" s="54">
        <v>413.1463</v>
      </c>
      <c r="E57" s="53" t="s">
        <v>113</v>
      </c>
      <c r="F57" s="54">
        <v>699.09820000000002</v>
      </c>
      <c r="G57" s="53" t="s">
        <v>242</v>
      </c>
      <c r="H57" s="53" t="s">
        <v>219</v>
      </c>
      <c r="I57" s="53" t="s">
        <v>220</v>
      </c>
    </row>
    <row r="58" spans="1:9">
      <c r="A58" s="52">
        <v>323</v>
      </c>
      <c r="B58" s="53" t="s">
        <v>243</v>
      </c>
      <c r="C58" s="53" t="s">
        <v>244</v>
      </c>
      <c r="D58" s="54">
        <v>486.70659999999998</v>
      </c>
      <c r="E58" s="53" t="s">
        <v>113</v>
      </c>
      <c r="F58" s="54">
        <v>782.99</v>
      </c>
      <c r="G58" s="53" t="s">
        <v>242</v>
      </c>
      <c r="H58" s="53" t="s">
        <v>219</v>
      </c>
      <c r="I58" s="53" t="s">
        <v>220</v>
      </c>
    </row>
    <row r="59" spans="1:9">
      <c r="A59" s="52">
        <v>320</v>
      </c>
      <c r="B59" s="53" t="s">
        <v>240</v>
      </c>
      <c r="C59" s="53" t="s">
        <v>241</v>
      </c>
      <c r="D59" s="54">
        <v>413.1463</v>
      </c>
      <c r="E59" s="53" t="s">
        <v>113</v>
      </c>
      <c r="F59" s="54">
        <v>699.09820000000002</v>
      </c>
      <c r="G59" s="53" t="s">
        <v>242</v>
      </c>
      <c r="H59" s="53" t="s">
        <v>219</v>
      </c>
      <c r="I59" s="53" t="s">
        <v>220</v>
      </c>
    </row>
    <row r="60" spans="1:9">
      <c r="A60" s="52">
        <v>321</v>
      </c>
      <c r="B60" s="53" t="s">
        <v>240</v>
      </c>
      <c r="C60" s="53" t="s">
        <v>241</v>
      </c>
      <c r="D60" s="54">
        <v>486.70659999999998</v>
      </c>
      <c r="E60" s="53" t="s">
        <v>113</v>
      </c>
      <c r="F60" s="54">
        <v>782.99</v>
      </c>
      <c r="G60" s="53" t="s">
        <v>242</v>
      </c>
      <c r="H60" s="53" t="s">
        <v>219</v>
      </c>
      <c r="I60" s="53" t="s">
        <v>220</v>
      </c>
    </row>
    <row r="61" spans="1:9">
      <c r="A61" s="52">
        <v>330</v>
      </c>
      <c r="B61" s="53" t="s">
        <v>251</v>
      </c>
      <c r="C61" s="53" t="s">
        <v>252</v>
      </c>
      <c r="D61" s="54">
        <v>413.1463</v>
      </c>
      <c r="E61" s="53" t="s">
        <v>113</v>
      </c>
      <c r="F61" s="54">
        <v>699.09820000000002</v>
      </c>
      <c r="G61" s="53" t="s">
        <v>242</v>
      </c>
      <c r="H61" s="53" t="s">
        <v>219</v>
      </c>
      <c r="I61" s="53" t="s">
        <v>220</v>
      </c>
    </row>
    <row r="62" spans="1:9">
      <c r="A62" s="52">
        <v>331</v>
      </c>
      <c r="B62" s="53" t="s">
        <v>251</v>
      </c>
      <c r="C62" s="53" t="s">
        <v>252</v>
      </c>
      <c r="D62" s="54">
        <v>486.70659999999998</v>
      </c>
      <c r="E62" s="53" t="s">
        <v>113</v>
      </c>
      <c r="F62" s="54">
        <v>782.99</v>
      </c>
      <c r="G62" s="53" t="s">
        <v>242</v>
      </c>
      <c r="H62" s="53" t="s">
        <v>219</v>
      </c>
      <c r="I62" s="53" t="s">
        <v>220</v>
      </c>
    </row>
    <row r="63" spans="1:9">
      <c r="A63" s="52">
        <v>328</v>
      </c>
      <c r="B63" s="53" t="s">
        <v>249</v>
      </c>
      <c r="C63" s="53" t="s">
        <v>250</v>
      </c>
      <c r="D63" s="54">
        <v>413.1463</v>
      </c>
      <c r="E63" s="53" t="s">
        <v>113</v>
      </c>
      <c r="F63" s="54">
        <v>699.09820000000002</v>
      </c>
      <c r="G63" s="53" t="s">
        <v>242</v>
      </c>
      <c r="H63" s="53" t="s">
        <v>219</v>
      </c>
      <c r="I63" s="53" t="s">
        <v>220</v>
      </c>
    </row>
    <row r="64" spans="1:9">
      <c r="A64" s="52">
        <v>329</v>
      </c>
      <c r="B64" s="53" t="s">
        <v>249</v>
      </c>
      <c r="C64" s="53" t="s">
        <v>250</v>
      </c>
      <c r="D64" s="54">
        <v>486.70659999999998</v>
      </c>
      <c r="E64" s="53" t="s">
        <v>113</v>
      </c>
      <c r="F64" s="54">
        <v>782.99</v>
      </c>
      <c r="G64" s="53" t="s">
        <v>242</v>
      </c>
      <c r="H64" s="53" t="s">
        <v>219</v>
      </c>
      <c r="I64" s="53" t="s">
        <v>220</v>
      </c>
    </row>
    <row r="65" spans="1:9">
      <c r="A65" s="52">
        <v>326</v>
      </c>
      <c r="B65" s="53" t="s">
        <v>247</v>
      </c>
      <c r="C65" s="53" t="s">
        <v>248</v>
      </c>
      <c r="D65" s="54">
        <v>413.1463</v>
      </c>
      <c r="E65" s="53" t="s">
        <v>113</v>
      </c>
      <c r="F65" s="54">
        <v>699.09820000000002</v>
      </c>
      <c r="G65" s="53" t="s">
        <v>242</v>
      </c>
      <c r="H65" s="53" t="s">
        <v>219</v>
      </c>
      <c r="I65" s="53" t="s">
        <v>220</v>
      </c>
    </row>
    <row r="66" spans="1:9">
      <c r="A66" s="52">
        <v>327</v>
      </c>
      <c r="B66" s="53" t="s">
        <v>247</v>
      </c>
      <c r="C66" s="53" t="s">
        <v>248</v>
      </c>
      <c r="D66" s="54">
        <v>486.70659999999998</v>
      </c>
      <c r="E66" s="53" t="s">
        <v>113</v>
      </c>
      <c r="F66" s="54">
        <v>782.99</v>
      </c>
      <c r="G66" s="53" t="s">
        <v>242</v>
      </c>
      <c r="H66" s="53" t="s">
        <v>219</v>
      </c>
      <c r="I66" s="53" t="s">
        <v>220</v>
      </c>
    </row>
    <row r="67" spans="1:9">
      <c r="A67" s="52">
        <v>336</v>
      </c>
      <c r="B67" s="53" t="s">
        <v>257</v>
      </c>
      <c r="C67" s="53" t="s">
        <v>258</v>
      </c>
      <c r="D67" s="54">
        <v>413.1463</v>
      </c>
      <c r="E67" s="53" t="s">
        <v>107</v>
      </c>
      <c r="F67" s="54">
        <v>699.09820000000002</v>
      </c>
      <c r="G67" s="53" t="s">
        <v>242</v>
      </c>
      <c r="H67" s="53" t="s">
        <v>219</v>
      </c>
      <c r="I67" s="53" t="s">
        <v>220</v>
      </c>
    </row>
    <row r="68" spans="1:9">
      <c r="A68" s="52">
        <v>337</v>
      </c>
      <c r="B68" s="53" t="s">
        <v>257</v>
      </c>
      <c r="C68" s="53" t="s">
        <v>258</v>
      </c>
      <c r="D68" s="54">
        <v>486.70659999999998</v>
      </c>
      <c r="E68" s="53" t="s">
        <v>107</v>
      </c>
      <c r="F68" s="54">
        <v>782.99</v>
      </c>
      <c r="G68" s="53" t="s">
        <v>242</v>
      </c>
      <c r="H68" s="53" t="s">
        <v>219</v>
      </c>
      <c r="I68" s="53" t="s">
        <v>220</v>
      </c>
    </row>
    <row r="69" spans="1:9">
      <c r="A69" s="52">
        <v>334</v>
      </c>
      <c r="B69" s="53" t="s">
        <v>255</v>
      </c>
      <c r="C69" s="53" t="s">
        <v>256</v>
      </c>
      <c r="D69" s="54">
        <v>413.1463</v>
      </c>
      <c r="E69" s="53" t="s">
        <v>107</v>
      </c>
      <c r="F69" s="54">
        <v>699.09820000000002</v>
      </c>
      <c r="G69" s="53" t="s">
        <v>242</v>
      </c>
      <c r="H69" s="53" t="s">
        <v>219</v>
      </c>
      <c r="I69" s="53" t="s">
        <v>220</v>
      </c>
    </row>
    <row r="70" spans="1:9">
      <c r="A70" s="52">
        <v>335</v>
      </c>
      <c r="B70" s="53" t="s">
        <v>255</v>
      </c>
      <c r="C70" s="53" t="s">
        <v>256</v>
      </c>
      <c r="D70" s="54">
        <v>486.70659999999998</v>
      </c>
      <c r="E70" s="53" t="s">
        <v>107</v>
      </c>
      <c r="F70" s="54">
        <v>782.99</v>
      </c>
      <c r="G70" s="53" t="s">
        <v>242</v>
      </c>
      <c r="H70" s="53" t="s">
        <v>219</v>
      </c>
      <c r="I70" s="53" t="s">
        <v>220</v>
      </c>
    </row>
    <row r="71" spans="1:9">
      <c r="A71" s="52">
        <v>332</v>
      </c>
      <c r="B71" s="53" t="s">
        <v>253</v>
      </c>
      <c r="C71" s="53" t="s">
        <v>254</v>
      </c>
      <c r="D71" s="54">
        <v>413.1463</v>
      </c>
      <c r="E71" s="53" t="s">
        <v>107</v>
      </c>
      <c r="F71" s="54">
        <v>699.09820000000002</v>
      </c>
      <c r="G71" s="53" t="s">
        <v>242</v>
      </c>
      <c r="H71" s="53" t="s">
        <v>219</v>
      </c>
      <c r="I71" s="53" t="s">
        <v>220</v>
      </c>
    </row>
    <row r="72" spans="1:9">
      <c r="A72" s="52">
        <v>333</v>
      </c>
      <c r="B72" s="53" t="s">
        <v>253</v>
      </c>
      <c r="C72" s="53" t="s">
        <v>254</v>
      </c>
      <c r="D72" s="54">
        <v>486.70659999999998</v>
      </c>
      <c r="E72" s="53" t="s">
        <v>107</v>
      </c>
      <c r="F72" s="54">
        <v>782.99</v>
      </c>
      <c r="G72" s="53" t="s">
        <v>242</v>
      </c>
      <c r="H72" s="53" t="s">
        <v>219</v>
      </c>
      <c r="I72" s="53" t="s">
        <v>220</v>
      </c>
    </row>
    <row r="73" spans="1:9">
      <c r="A73" s="52">
        <v>342</v>
      </c>
      <c r="B73" s="53" t="s">
        <v>263</v>
      </c>
      <c r="C73" s="53" t="s">
        <v>264</v>
      </c>
      <c r="D73" s="54">
        <v>413.1463</v>
      </c>
      <c r="E73" s="53" t="s">
        <v>107</v>
      </c>
      <c r="F73" s="54">
        <v>699.09820000000002</v>
      </c>
      <c r="G73" s="53" t="s">
        <v>242</v>
      </c>
      <c r="H73" s="53" t="s">
        <v>219</v>
      </c>
      <c r="I73" s="53" t="s">
        <v>220</v>
      </c>
    </row>
    <row r="74" spans="1:9">
      <c r="A74" s="52">
        <v>343</v>
      </c>
      <c r="B74" s="53" t="s">
        <v>263</v>
      </c>
      <c r="C74" s="53" t="s">
        <v>264</v>
      </c>
      <c r="D74" s="54">
        <v>486.70659999999998</v>
      </c>
      <c r="E74" s="53" t="s">
        <v>107</v>
      </c>
      <c r="F74" s="54">
        <v>782.99</v>
      </c>
      <c r="G74" s="53" t="s">
        <v>242</v>
      </c>
      <c r="H74" s="53" t="s">
        <v>219</v>
      </c>
      <c r="I74" s="53" t="s">
        <v>220</v>
      </c>
    </row>
    <row r="75" spans="1:9">
      <c r="A75" s="52">
        <v>340</v>
      </c>
      <c r="B75" s="53" t="s">
        <v>261</v>
      </c>
      <c r="C75" s="53" t="s">
        <v>262</v>
      </c>
      <c r="D75" s="54">
        <v>413.1463</v>
      </c>
      <c r="E75" s="53" t="s">
        <v>107</v>
      </c>
      <c r="F75" s="54">
        <v>699.09820000000002</v>
      </c>
      <c r="G75" s="53" t="s">
        <v>242</v>
      </c>
      <c r="H75" s="53" t="s">
        <v>219</v>
      </c>
      <c r="I75" s="53" t="s">
        <v>220</v>
      </c>
    </row>
    <row r="76" spans="1:9">
      <c r="A76" s="52">
        <v>341</v>
      </c>
      <c r="B76" s="53" t="s">
        <v>261</v>
      </c>
      <c r="C76" s="53" t="s">
        <v>262</v>
      </c>
      <c r="D76" s="54">
        <v>486.70659999999998</v>
      </c>
      <c r="E76" s="53" t="s">
        <v>107</v>
      </c>
      <c r="F76" s="54">
        <v>782.99</v>
      </c>
      <c r="G76" s="53" t="s">
        <v>242</v>
      </c>
      <c r="H76" s="53" t="s">
        <v>219</v>
      </c>
      <c r="I76" s="53" t="s">
        <v>220</v>
      </c>
    </row>
    <row r="77" spans="1:9">
      <c r="A77" s="52">
        <v>338</v>
      </c>
      <c r="B77" s="53" t="s">
        <v>259</v>
      </c>
      <c r="C77" s="53" t="s">
        <v>260</v>
      </c>
      <c r="D77" s="54">
        <v>413.1463</v>
      </c>
      <c r="E77" s="53" t="s">
        <v>107</v>
      </c>
      <c r="F77" s="54">
        <v>699.09820000000002</v>
      </c>
      <c r="G77" s="53" t="s">
        <v>242</v>
      </c>
      <c r="H77" s="53" t="s">
        <v>219</v>
      </c>
      <c r="I77" s="53" t="s">
        <v>220</v>
      </c>
    </row>
    <row r="78" spans="1:9">
      <c r="A78" s="52">
        <v>339</v>
      </c>
      <c r="B78" s="53" t="s">
        <v>259</v>
      </c>
      <c r="C78" s="53" t="s">
        <v>260</v>
      </c>
      <c r="D78" s="54">
        <v>486.70659999999998</v>
      </c>
      <c r="E78" s="53" t="s">
        <v>107</v>
      </c>
      <c r="F78" s="54">
        <v>782.99</v>
      </c>
      <c r="G78" s="53" t="s">
        <v>242</v>
      </c>
      <c r="H78" s="53" t="s">
        <v>219</v>
      </c>
      <c r="I78" s="53" t="s">
        <v>220</v>
      </c>
    </row>
    <row r="79" spans="1:9">
      <c r="A79" s="52">
        <v>389</v>
      </c>
      <c r="B79" s="53" t="s">
        <v>332</v>
      </c>
      <c r="C79" s="53" t="s">
        <v>333</v>
      </c>
      <c r="D79" s="54">
        <v>605.64919999999995</v>
      </c>
      <c r="E79" s="53" t="s">
        <v>324</v>
      </c>
      <c r="F79" s="54">
        <v>1000.4375</v>
      </c>
      <c r="G79" s="53" t="s">
        <v>325</v>
      </c>
      <c r="H79" s="53" t="s">
        <v>219</v>
      </c>
      <c r="I79" s="53" t="s">
        <v>220</v>
      </c>
    </row>
    <row r="80" spans="1:9">
      <c r="A80" s="52">
        <v>390</v>
      </c>
      <c r="B80" s="53" t="s">
        <v>332</v>
      </c>
      <c r="C80" s="53" t="s">
        <v>333</v>
      </c>
      <c r="D80" s="54">
        <v>713.07979999999998</v>
      </c>
      <c r="E80" s="53" t="s">
        <v>324</v>
      </c>
      <c r="F80" s="54">
        <v>1120.49</v>
      </c>
      <c r="G80" s="53" t="s">
        <v>325</v>
      </c>
      <c r="H80" s="53" t="s">
        <v>219</v>
      </c>
      <c r="I80" s="53" t="s">
        <v>220</v>
      </c>
    </row>
    <row r="81" spans="1:9">
      <c r="A81" s="52">
        <v>387</v>
      </c>
      <c r="B81" s="53" t="s">
        <v>330</v>
      </c>
      <c r="C81" s="53" t="s">
        <v>331</v>
      </c>
      <c r="D81" s="54">
        <v>605.64919999999995</v>
      </c>
      <c r="E81" s="53" t="s">
        <v>324</v>
      </c>
      <c r="F81" s="54">
        <v>1000.4375</v>
      </c>
      <c r="G81" s="53" t="s">
        <v>325</v>
      </c>
      <c r="H81" s="53" t="s">
        <v>219</v>
      </c>
      <c r="I81" s="53" t="s">
        <v>220</v>
      </c>
    </row>
    <row r="82" spans="1:9">
      <c r="A82" s="52">
        <v>388</v>
      </c>
      <c r="B82" s="53" t="s">
        <v>330</v>
      </c>
      <c r="C82" s="53" t="s">
        <v>331</v>
      </c>
      <c r="D82" s="54">
        <v>713.07979999999998</v>
      </c>
      <c r="E82" s="53" t="s">
        <v>324</v>
      </c>
      <c r="F82" s="54">
        <v>1120.49</v>
      </c>
      <c r="G82" s="53" t="s">
        <v>325</v>
      </c>
      <c r="H82" s="53" t="s">
        <v>219</v>
      </c>
      <c r="I82" s="53" t="s">
        <v>220</v>
      </c>
    </row>
    <row r="83" spans="1:9">
      <c r="A83" s="52">
        <v>385</v>
      </c>
      <c r="B83" s="53" t="s">
        <v>328</v>
      </c>
      <c r="C83" s="53" t="s">
        <v>329</v>
      </c>
      <c r="D83" s="54">
        <v>605.64919999999995</v>
      </c>
      <c r="E83" s="53" t="s">
        <v>324</v>
      </c>
      <c r="F83" s="54">
        <v>1000.4375</v>
      </c>
      <c r="G83" s="53" t="s">
        <v>325</v>
      </c>
      <c r="H83" s="53" t="s">
        <v>219</v>
      </c>
      <c r="I83" s="53" t="s">
        <v>220</v>
      </c>
    </row>
    <row r="84" spans="1:9">
      <c r="A84" s="52">
        <v>386</v>
      </c>
      <c r="B84" s="53" t="s">
        <v>328</v>
      </c>
      <c r="C84" s="53" t="s">
        <v>329</v>
      </c>
      <c r="D84" s="54">
        <v>713.07979999999998</v>
      </c>
      <c r="E84" s="53" t="s">
        <v>324</v>
      </c>
      <c r="F84" s="54">
        <v>1120.49</v>
      </c>
      <c r="G84" s="53" t="s">
        <v>325</v>
      </c>
      <c r="H84" s="53" t="s">
        <v>219</v>
      </c>
      <c r="I84" s="53" t="s">
        <v>220</v>
      </c>
    </row>
    <row r="85" spans="1:9">
      <c r="A85" s="52">
        <v>383</v>
      </c>
      <c r="B85" s="53" t="s">
        <v>326</v>
      </c>
      <c r="C85" s="53" t="s">
        <v>327</v>
      </c>
      <c r="D85" s="54">
        <v>605.64919999999995</v>
      </c>
      <c r="E85" s="53" t="s">
        <v>324</v>
      </c>
      <c r="F85" s="54">
        <v>1000.4375</v>
      </c>
      <c r="G85" s="53" t="s">
        <v>325</v>
      </c>
      <c r="H85" s="53" t="s">
        <v>219</v>
      </c>
      <c r="I85" s="53" t="s">
        <v>220</v>
      </c>
    </row>
    <row r="86" spans="1:9">
      <c r="A86" s="52">
        <v>384</v>
      </c>
      <c r="B86" s="53" t="s">
        <v>326</v>
      </c>
      <c r="C86" s="53" t="s">
        <v>327</v>
      </c>
      <c r="D86" s="54">
        <v>713.07979999999998</v>
      </c>
      <c r="E86" s="53" t="s">
        <v>324</v>
      </c>
      <c r="F86" s="54">
        <v>1120.49</v>
      </c>
      <c r="G86" s="53" t="s">
        <v>325</v>
      </c>
      <c r="H86" s="53" t="s">
        <v>219</v>
      </c>
      <c r="I86" s="53" t="s">
        <v>220</v>
      </c>
    </row>
    <row r="87" spans="1:9">
      <c r="A87" s="52">
        <v>381</v>
      </c>
      <c r="B87" s="53" t="s">
        <v>322</v>
      </c>
      <c r="C87" s="53" t="s">
        <v>323</v>
      </c>
      <c r="D87" s="54">
        <v>605.64919999999995</v>
      </c>
      <c r="E87" s="53" t="s">
        <v>324</v>
      </c>
      <c r="F87" s="54">
        <v>1000.4375</v>
      </c>
      <c r="G87" s="53" t="s">
        <v>325</v>
      </c>
      <c r="H87" s="53" t="s">
        <v>219</v>
      </c>
      <c r="I87" s="53" t="s">
        <v>220</v>
      </c>
    </row>
    <row r="88" spans="1:9">
      <c r="A88" s="52">
        <v>382</v>
      </c>
      <c r="B88" s="53" t="s">
        <v>322</v>
      </c>
      <c r="C88" s="53" t="s">
        <v>323</v>
      </c>
      <c r="D88" s="54">
        <v>713.07979999999998</v>
      </c>
      <c r="E88" s="53" t="s">
        <v>324</v>
      </c>
      <c r="F88" s="54">
        <v>1120.49</v>
      </c>
      <c r="G88" s="53" t="s">
        <v>325</v>
      </c>
      <c r="H88" s="53" t="s">
        <v>219</v>
      </c>
      <c r="I88" s="53" t="s">
        <v>220</v>
      </c>
    </row>
    <row r="89" spans="1:9">
      <c r="A89" s="52">
        <v>316</v>
      </c>
      <c r="B89" s="53" t="s">
        <v>232</v>
      </c>
      <c r="C89" s="53" t="s">
        <v>233</v>
      </c>
      <c r="D89" s="54">
        <v>884.70830000000001</v>
      </c>
      <c r="E89" s="53" t="s">
        <v>113</v>
      </c>
      <c r="F89" s="54">
        <v>1457.99</v>
      </c>
      <c r="G89" s="53" t="s">
        <v>231</v>
      </c>
      <c r="H89" s="53" t="s">
        <v>219</v>
      </c>
      <c r="I89" s="53" t="s">
        <v>220</v>
      </c>
    </row>
    <row r="90" spans="1:9">
      <c r="A90" s="52">
        <v>315</v>
      </c>
      <c r="B90" s="53" t="s">
        <v>229</v>
      </c>
      <c r="C90" s="53" t="s">
        <v>230</v>
      </c>
      <c r="D90" s="54">
        <v>884.70830000000001</v>
      </c>
      <c r="E90" s="53" t="s">
        <v>113</v>
      </c>
      <c r="F90" s="54">
        <v>1457.99</v>
      </c>
      <c r="G90" s="53" t="s">
        <v>231</v>
      </c>
      <c r="H90" s="53" t="s">
        <v>219</v>
      </c>
      <c r="I90" s="53" t="s">
        <v>220</v>
      </c>
    </row>
    <row r="91" spans="1:9">
      <c r="A91" s="52">
        <v>319</v>
      </c>
      <c r="B91" s="53" t="s">
        <v>238</v>
      </c>
      <c r="C91" s="53" t="s">
        <v>239</v>
      </c>
      <c r="D91" s="54">
        <v>884.70830000000001</v>
      </c>
      <c r="E91" s="53" t="s">
        <v>113</v>
      </c>
      <c r="F91" s="54">
        <v>1457.99</v>
      </c>
      <c r="G91" s="53" t="s">
        <v>231</v>
      </c>
      <c r="H91" s="53" t="s">
        <v>219</v>
      </c>
      <c r="I91" s="53" t="s">
        <v>220</v>
      </c>
    </row>
    <row r="92" spans="1:9">
      <c r="A92" s="52">
        <v>318</v>
      </c>
      <c r="B92" s="53" t="s">
        <v>236</v>
      </c>
      <c r="C92" s="53" t="s">
        <v>237</v>
      </c>
      <c r="D92" s="54">
        <v>884.70830000000001</v>
      </c>
      <c r="E92" s="53" t="s">
        <v>113</v>
      </c>
      <c r="F92" s="54">
        <v>1457.99</v>
      </c>
      <c r="G92" s="53" t="s">
        <v>231</v>
      </c>
      <c r="H92" s="53" t="s">
        <v>219</v>
      </c>
      <c r="I92" s="53" t="s">
        <v>220</v>
      </c>
    </row>
    <row r="93" spans="1:9">
      <c r="A93" s="52">
        <v>317</v>
      </c>
      <c r="B93" s="53" t="s">
        <v>234</v>
      </c>
      <c r="C93" s="53" t="s">
        <v>235</v>
      </c>
      <c r="D93" s="54">
        <v>884.70830000000001</v>
      </c>
      <c r="E93" s="53" t="s">
        <v>113</v>
      </c>
      <c r="F93" s="54">
        <v>1457.99</v>
      </c>
      <c r="G93" s="53" t="s">
        <v>231</v>
      </c>
      <c r="H93" s="53" t="s">
        <v>219</v>
      </c>
      <c r="I93" s="53" t="s">
        <v>220</v>
      </c>
    </row>
    <row r="94" spans="1:9">
      <c r="A94" s="52">
        <v>583</v>
      </c>
      <c r="B94" s="53" t="s">
        <v>744</v>
      </c>
      <c r="C94" s="53" t="s">
        <v>745</v>
      </c>
      <c r="D94" s="54">
        <v>1082.51</v>
      </c>
      <c r="E94" s="53" t="s">
        <v>324</v>
      </c>
      <c r="F94" s="54">
        <v>1700.99</v>
      </c>
      <c r="G94" s="53" t="s">
        <v>739</v>
      </c>
      <c r="H94" s="53" t="s">
        <v>219</v>
      </c>
      <c r="I94" s="53" t="s">
        <v>220</v>
      </c>
    </row>
    <row r="95" spans="1:9">
      <c r="A95" s="52">
        <v>582</v>
      </c>
      <c r="B95" s="53" t="s">
        <v>742</v>
      </c>
      <c r="C95" s="53" t="s">
        <v>743</v>
      </c>
      <c r="D95" s="54">
        <v>1082.51</v>
      </c>
      <c r="E95" s="53" t="s">
        <v>324</v>
      </c>
      <c r="F95" s="54">
        <v>1700.99</v>
      </c>
      <c r="G95" s="53" t="s">
        <v>739</v>
      </c>
      <c r="H95" s="53" t="s">
        <v>219</v>
      </c>
      <c r="I95" s="53" t="s">
        <v>220</v>
      </c>
    </row>
    <row r="96" spans="1:9">
      <c r="A96" s="52">
        <v>581</v>
      </c>
      <c r="B96" s="53" t="s">
        <v>740</v>
      </c>
      <c r="C96" s="53" t="s">
        <v>741</v>
      </c>
      <c r="D96" s="54">
        <v>1082.51</v>
      </c>
      <c r="E96" s="53" t="s">
        <v>324</v>
      </c>
      <c r="F96" s="54">
        <v>1700.99</v>
      </c>
      <c r="G96" s="53" t="s">
        <v>739</v>
      </c>
      <c r="H96" s="53" t="s">
        <v>219</v>
      </c>
      <c r="I96" s="53" t="s">
        <v>220</v>
      </c>
    </row>
    <row r="97" spans="1:9">
      <c r="A97" s="52">
        <v>580</v>
      </c>
      <c r="B97" s="53" t="s">
        <v>737</v>
      </c>
      <c r="C97" s="53" t="s">
        <v>738</v>
      </c>
      <c r="D97" s="54">
        <v>1082.51</v>
      </c>
      <c r="E97" s="53" t="s">
        <v>324</v>
      </c>
      <c r="F97" s="54">
        <v>1700.99</v>
      </c>
      <c r="G97" s="53" t="s">
        <v>739</v>
      </c>
      <c r="H97" s="53" t="s">
        <v>219</v>
      </c>
      <c r="I97" s="53" t="s">
        <v>220</v>
      </c>
    </row>
    <row r="98" spans="1:9">
      <c r="A98" s="52">
        <v>371</v>
      </c>
      <c r="B98" s="53" t="s">
        <v>312</v>
      </c>
      <c r="C98" s="53" t="s">
        <v>313</v>
      </c>
      <c r="D98" s="54">
        <v>1320.6838</v>
      </c>
      <c r="E98" s="53" t="s">
        <v>113</v>
      </c>
      <c r="F98" s="54">
        <v>2181.5625</v>
      </c>
      <c r="G98" s="53" t="s">
        <v>307</v>
      </c>
      <c r="H98" s="53" t="s">
        <v>219</v>
      </c>
      <c r="I98" s="53" t="s">
        <v>220</v>
      </c>
    </row>
    <row r="99" spans="1:9">
      <c r="A99" s="52">
        <v>372</v>
      </c>
      <c r="B99" s="53" t="s">
        <v>312</v>
      </c>
      <c r="C99" s="53" t="s">
        <v>313</v>
      </c>
      <c r="D99" s="54">
        <v>1554.9478999999999</v>
      </c>
      <c r="E99" s="53" t="s">
        <v>113</v>
      </c>
      <c r="F99" s="54">
        <v>2443.35</v>
      </c>
      <c r="G99" s="53" t="s">
        <v>307</v>
      </c>
      <c r="H99" s="53" t="s">
        <v>219</v>
      </c>
      <c r="I99" s="53" t="s">
        <v>220</v>
      </c>
    </row>
    <row r="100" spans="1:9">
      <c r="A100" s="52">
        <v>370</v>
      </c>
      <c r="B100" s="53" t="s">
        <v>310</v>
      </c>
      <c r="C100" s="53" t="s">
        <v>311</v>
      </c>
      <c r="D100" s="54">
        <v>1518.7864</v>
      </c>
      <c r="E100" s="53" t="s">
        <v>113</v>
      </c>
      <c r="F100" s="54">
        <v>2443.35</v>
      </c>
      <c r="G100" s="53" t="s">
        <v>307</v>
      </c>
      <c r="H100" s="53" t="s">
        <v>219</v>
      </c>
      <c r="I100" s="53" t="s">
        <v>220</v>
      </c>
    </row>
    <row r="101" spans="1:9">
      <c r="A101" s="52">
        <v>369</v>
      </c>
      <c r="B101" s="53" t="s">
        <v>308</v>
      </c>
      <c r="C101" s="53" t="s">
        <v>309</v>
      </c>
      <c r="D101" s="54">
        <v>1518.7864</v>
      </c>
      <c r="E101" s="53" t="s">
        <v>113</v>
      </c>
      <c r="F101" s="54">
        <v>2443.35</v>
      </c>
      <c r="G101" s="53" t="s">
        <v>307</v>
      </c>
      <c r="H101" s="53" t="s">
        <v>219</v>
      </c>
      <c r="I101" s="53" t="s">
        <v>220</v>
      </c>
    </row>
    <row r="102" spans="1:9">
      <c r="A102" s="52">
        <v>368</v>
      </c>
      <c r="B102" s="53" t="s">
        <v>305</v>
      </c>
      <c r="C102" s="53" t="s">
        <v>306</v>
      </c>
      <c r="D102" s="54">
        <v>1518.7864</v>
      </c>
      <c r="E102" s="53" t="s">
        <v>113</v>
      </c>
      <c r="F102" s="54">
        <v>2443.35</v>
      </c>
      <c r="G102" s="53" t="s">
        <v>307</v>
      </c>
      <c r="H102" s="53" t="s">
        <v>219</v>
      </c>
      <c r="I102" s="53" t="s">
        <v>220</v>
      </c>
    </row>
    <row r="103" spans="1:9">
      <c r="A103" s="52">
        <v>379</v>
      </c>
      <c r="B103" s="53" t="s">
        <v>320</v>
      </c>
      <c r="C103" s="53" t="s">
        <v>321</v>
      </c>
      <c r="D103" s="54">
        <v>1320.6838</v>
      </c>
      <c r="E103" s="53" t="s">
        <v>107</v>
      </c>
      <c r="F103" s="54">
        <v>2181.5625</v>
      </c>
      <c r="G103" s="53" t="s">
        <v>307</v>
      </c>
      <c r="H103" s="53" t="s">
        <v>219</v>
      </c>
      <c r="I103" s="53" t="s">
        <v>220</v>
      </c>
    </row>
    <row r="104" spans="1:9">
      <c r="A104" s="52">
        <v>380</v>
      </c>
      <c r="B104" s="53" t="s">
        <v>320</v>
      </c>
      <c r="C104" s="53" t="s">
        <v>321</v>
      </c>
      <c r="D104" s="54">
        <v>1554.9478999999999</v>
      </c>
      <c r="E104" s="53" t="s">
        <v>107</v>
      </c>
      <c r="F104" s="54">
        <v>2443.35</v>
      </c>
      <c r="G104" s="53" t="s">
        <v>307</v>
      </c>
      <c r="H104" s="53" t="s">
        <v>219</v>
      </c>
      <c r="I104" s="53" t="s">
        <v>220</v>
      </c>
    </row>
    <row r="105" spans="1:9">
      <c r="A105" s="52">
        <v>377</v>
      </c>
      <c r="B105" s="53" t="s">
        <v>318</v>
      </c>
      <c r="C105" s="53" t="s">
        <v>319</v>
      </c>
      <c r="D105" s="54">
        <v>1320.6838</v>
      </c>
      <c r="E105" s="53" t="s">
        <v>107</v>
      </c>
      <c r="F105" s="54">
        <v>2181.5625</v>
      </c>
      <c r="G105" s="53" t="s">
        <v>307</v>
      </c>
      <c r="H105" s="53" t="s">
        <v>219</v>
      </c>
      <c r="I105" s="53" t="s">
        <v>220</v>
      </c>
    </row>
    <row r="106" spans="1:9">
      <c r="A106" s="52">
        <v>378</v>
      </c>
      <c r="B106" s="53" t="s">
        <v>318</v>
      </c>
      <c r="C106" s="53" t="s">
        <v>319</v>
      </c>
      <c r="D106" s="54">
        <v>1554.9478999999999</v>
      </c>
      <c r="E106" s="53" t="s">
        <v>107</v>
      </c>
      <c r="F106" s="54">
        <v>2443.35</v>
      </c>
      <c r="G106" s="53" t="s">
        <v>307</v>
      </c>
      <c r="H106" s="53" t="s">
        <v>219</v>
      </c>
      <c r="I106" s="53" t="s">
        <v>220</v>
      </c>
    </row>
    <row r="107" spans="1:9">
      <c r="A107" s="52">
        <v>375</v>
      </c>
      <c r="B107" s="53" t="s">
        <v>316</v>
      </c>
      <c r="C107" s="53" t="s">
        <v>317</v>
      </c>
      <c r="D107" s="54">
        <v>1320.6838</v>
      </c>
      <c r="E107" s="53" t="s">
        <v>107</v>
      </c>
      <c r="F107" s="54">
        <v>2181.5625</v>
      </c>
      <c r="G107" s="53" t="s">
        <v>307</v>
      </c>
      <c r="H107" s="53" t="s">
        <v>219</v>
      </c>
      <c r="I107" s="53" t="s">
        <v>220</v>
      </c>
    </row>
    <row r="108" spans="1:9">
      <c r="A108" s="52">
        <v>376</v>
      </c>
      <c r="B108" s="53" t="s">
        <v>316</v>
      </c>
      <c r="C108" s="53" t="s">
        <v>317</v>
      </c>
      <c r="D108" s="54">
        <v>1554.9478999999999</v>
      </c>
      <c r="E108" s="53" t="s">
        <v>107</v>
      </c>
      <c r="F108" s="54">
        <v>2443.35</v>
      </c>
      <c r="G108" s="53" t="s">
        <v>307</v>
      </c>
      <c r="H108" s="53" t="s">
        <v>219</v>
      </c>
      <c r="I108" s="53" t="s">
        <v>220</v>
      </c>
    </row>
    <row r="109" spans="1:9">
      <c r="A109" s="52">
        <v>373</v>
      </c>
      <c r="B109" s="53" t="s">
        <v>314</v>
      </c>
      <c r="C109" s="53" t="s">
        <v>315</v>
      </c>
      <c r="D109" s="54">
        <v>1320.6838</v>
      </c>
      <c r="E109" s="53" t="s">
        <v>107</v>
      </c>
      <c r="F109" s="54">
        <v>2181.5625</v>
      </c>
      <c r="G109" s="53" t="s">
        <v>307</v>
      </c>
      <c r="H109" s="53" t="s">
        <v>219</v>
      </c>
      <c r="I109" s="53" t="s">
        <v>220</v>
      </c>
    </row>
    <row r="110" spans="1:9">
      <c r="A110" s="52">
        <v>374</v>
      </c>
      <c r="B110" s="53" t="s">
        <v>314</v>
      </c>
      <c r="C110" s="53" t="s">
        <v>315</v>
      </c>
      <c r="D110" s="54">
        <v>1554.9478999999999</v>
      </c>
      <c r="E110" s="53" t="s">
        <v>107</v>
      </c>
      <c r="F110" s="54">
        <v>2443.35</v>
      </c>
      <c r="G110" s="53" t="s">
        <v>307</v>
      </c>
      <c r="H110" s="53" t="s">
        <v>219</v>
      </c>
      <c r="I110" s="53" t="s">
        <v>220</v>
      </c>
    </row>
    <row r="111" spans="1:9">
      <c r="A111" s="52">
        <v>310</v>
      </c>
      <c r="B111" s="53" t="s">
        <v>216</v>
      </c>
      <c r="C111" s="53" t="s">
        <v>217</v>
      </c>
      <c r="D111" s="54">
        <v>2171.2941999999998</v>
      </c>
      <c r="E111" s="53" t="s">
        <v>113</v>
      </c>
      <c r="F111" s="54">
        <v>3578.27</v>
      </c>
      <c r="G111" s="53" t="s">
        <v>218</v>
      </c>
      <c r="H111" s="53" t="s">
        <v>219</v>
      </c>
      <c r="I111" s="53" t="s">
        <v>220</v>
      </c>
    </row>
    <row r="112" spans="1:9">
      <c r="A112" s="52">
        <v>314</v>
      </c>
      <c r="B112" s="53" t="s">
        <v>227</v>
      </c>
      <c r="C112" s="53" t="s">
        <v>228</v>
      </c>
      <c r="D112" s="54">
        <v>2171.2941999999998</v>
      </c>
      <c r="E112" s="53" t="s">
        <v>113</v>
      </c>
      <c r="F112" s="54">
        <v>3578.27</v>
      </c>
      <c r="G112" s="53" t="s">
        <v>218</v>
      </c>
      <c r="H112" s="53" t="s">
        <v>219</v>
      </c>
      <c r="I112" s="53" t="s">
        <v>220</v>
      </c>
    </row>
    <row r="113" spans="1:9">
      <c r="A113" s="52">
        <v>313</v>
      </c>
      <c r="B113" s="53" t="s">
        <v>225</v>
      </c>
      <c r="C113" s="53" t="s">
        <v>226</v>
      </c>
      <c r="D113" s="54">
        <v>2171.2941999999998</v>
      </c>
      <c r="E113" s="53" t="s">
        <v>113</v>
      </c>
      <c r="F113" s="54">
        <v>3578.27</v>
      </c>
      <c r="G113" s="53" t="s">
        <v>218</v>
      </c>
      <c r="H113" s="53" t="s">
        <v>219</v>
      </c>
      <c r="I113" s="53" t="s">
        <v>220</v>
      </c>
    </row>
    <row r="114" spans="1:9">
      <c r="A114" s="52">
        <v>312</v>
      </c>
      <c r="B114" s="53" t="s">
        <v>223</v>
      </c>
      <c r="C114" s="53" t="s">
        <v>224</v>
      </c>
      <c r="D114" s="54">
        <v>2171.2941999999998</v>
      </c>
      <c r="E114" s="53" t="s">
        <v>113</v>
      </c>
      <c r="F114" s="54">
        <v>3578.27</v>
      </c>
      <c r="G114" s="53" t="s">
        <v>218</v>
      </c>
      <c r="H114" s="53" t="s">
        <v>219</v>
      </c>
      <c r="I114" s="53" t="s">
        <v>220</v>
      </c>
    </row>
    <row r="115" spans="1:9">
      <c r="A115" s="52">
        <v>311</v>
      </c>
      <c r="B115" s="53" t="s">
        <v>221</v>
      </c>
      <c r="C115" s="53" t="s">
        <v>222</v>
      </c>
      <c r="D115" s="54">
        <v>2171.2941999999998</v>
      </c>
      <c r="E115" s="53" t="s">
        <v>113</v>
      </c>
      <c r="F115" s="54">
        <v>3578.27</v>
      </c>
      <c r="G115" s="53" t="s">
        <v>218</v>
      </c>
      <c r="H115" s="53" t="s">
        <v>219</v>
      </c>
      <c r="I115" s="53" t="s">
        <v>220</v>
      </c>
    </row>
    <row r="116" spans="1:9">
      <c r="A116" s="52">
        <v>529</v>
      </c>
      <c r="B116" s="53" t="s">
        <v>627</v>
      </c>
      <c r="C116" s="53" t="s">
        <v>628</v>
      </c>
      <c r="D116" s="54">
        <v>1.4923</v>
      </c>
      <c r="E116" s="53" t="s">
        <v>336</v>
      </c>
      <c r="F116" s="54">
        <v>3.99</v>
      </c>
      <c r="G116" s="53" t="s">
        <v>628</v>
      </c>
      <c r="H116" s="53" t="s">
        <v>508</v>
      </c>
      <c r="I116" s="53" t="s">
        <v>118</v>
      </c>
    </row>
    <row r="117" spans="1:9">
      <c r="A117" s="52">
        <v>479</v>
      </c>
      <c r="B117" s="53" t="s">
        <v>503</v>
      </c>
      <c r="C117" s="53" t="s">
        <v>504</v>
      </c>
      <c r="D117" s="54">
        <v>3.3622999999999998</v>
      </c>
      <c r="E117" s="53" t="s">
        <v>336</v>
      </c>
      <c r="F117" s="54">
        <v>8.99</v>
      </c>
      <c r="G117" s="53" t="s">
        <v>504</v>
      </c>
      <c r="H117" s="53" t="s">
        <v>500</v>
      </c>
      <c r="I117" s="53" t="s">
        <v>118</v>
      </c>
    </row>
    <row r="118" spans="1:9">
      <c r="A118" s="52">
        <v>501</v>
      </c>
      <c r="B118" s="53" t="s">
        <v>561</v>
      </c>
      <c r="C118" s="53" t="s">
        <v>562</v>
      </c>
      <c r="D118" s="54">
        <v>53.928199999999997</v>
      </c>
      <c r="E118" s="53" t="s">
        <v>195</v>
      </c>
      <c r="F118" s="54">
        <v>121.46</v>
      </c>
      <c r="G118" s="53" t="s">
        <v>562</v>
      </c>
      <c r="H118" s="53" t="s">
        <v>563</v>
      </c>
      <c r="I118" s="53" t="s">
        <v>110</v>
      </c>
    </row>
    <row r="119" spans="1:9">
      <c r="A119" s="52">
        <v>514</v>
      </c>
      <c r="B119" s="53" t="s">
        <v>588</v>
      </c>
      <c r="C119" s="53" t="s">
        <v>589</v>
      </c>
      <c r="D119" s="54">
        <v>47.286000000000001</v>
      </c>
      <c r="E119" s="53" t="s">
        <v>195</v>
      </c>
      <c r="F119" s="54">
        <v>106.5</v>
      </c>
      <c r="G119" s="53" t="s">
        <v>589</v>
      </c>
      <c r="H119" s="53" t="s">
        <v>590</v>
      </c>
      <c r="I119" s="53" t="s">
        <v>110</v>
      </c>
    </row>
    <row r="120" spans="1:9">
      <c r="A120" s="52">
        <v>481</v>
      </c>
      <c r="B120" s="53" t="s">
        <v>509</v>
      </c>
      <c r="C120" s="53" t="s">
        <v>510</v>
      </c>
      <c r="D120" s="54">
        <v>3.3622999999999998</v>
      </c>
      <c r="E120" s="53" t="s">
        <v>123</v>
      </c>
      <c r="F120" s="54">
        <v>8.99</v>
      </c>
      <c r="G120" s="53" t="s">
        <v>511</v>
      </c>
      <c r="H120" s="53" t="s">
        <v>125</v>
      </c>
      <c r="I120" s="53" t="s">
        <v>126</v>
      </c>
    </row>
    <row r="121" spans="1:9">
      <c r="A121" s="52">
        <v>482</v>
      </c>
      <c r="B121" s="53" t="s">
        <v>512</v>
      </c>
      <c r="C121" s="53" t="s">
        <v>513</v>
      </c>
      <c r="D121" s="54">
        <v>3.3622999999999998</v>
      </c>
      <c r="E121" s="53" t="s">
        <v>123</v>
      </c>
      <c r="F121" s="54">
        <v>8.99</v>
      </c>
      <c r="G121" s="53" t="s">
        <v>511</v>
      </c>
      <c r="H121" s="53" t="s">
        <v>125</v>
      </c>
      <c r="I121" s="53" t="s">
        <v>126</v>
      </c>
    </row>
    <row r="122" spans="1:9">
      <c r="A122" s="52">
        <v>480</v>
      </c>
      <c r="B122" s="53" t="s">
        <v>505</v>
      </c>
      <c r="C122" s="53" t="s">
        <v>506</v>
      </c>
      <c r="D122" s="54">
        <v>0.85650000000000004</v>
      </c>
      <c r="E122" s="53" t="s">
        <v>336</v>
      </c>
      <c r="F122" s="54">
        <v>2.29</v>
      </c>
      <c r="G122" s="53" t="s">
        <v>507</v>
      </c>
      <c r="H122" s="53" t="s">
        <v>508</v>
      </c>
      <c r="I122" s="53" t="s">
        <v>118</v>
      </c>
    </row>
    <row r="123" spans="1:9">
      <c r="A123" s="52">
        <v>595</v>
      </c>
      <c r="B123" s="53" t="s">
        <v>771</v>
      </c>
      <c r="C123" s="53" t="s">
        <v>772</v>
      </c>
      <c r="D123" s="54">
        <v>308.21789999999999</v>
      </c>
      <c r="E123" s="53" t="s">
        <v>195</v>
      </c>
      <c r="F123" s="54">
        <v>564.99</v>
      </c>
      <c r="G123" s="53" t="s">
        <v>764</v>
      </c>
      <c r="H123" s="53" t="s">
        <v>268</v>
      </c>
      <c r="I123" s="53" t="s">
        <v>220</v>
      </c>
    </row>
    <row r="124" spans="1:9">
      <c r="A124" s="52">
        <v>594</v>
      </c>
      <c r="B124" s="53" t="s">
        <v>769</v>
      </c>
      <c r="C124" s="53" t="s">
        <v>770</v>
      </c>
      <c r="D124" s="54">
        <v>308.21789999999999</v>
      </c>
      <c r="E124" s="53" t="s">
        <v>195</v>
      </c>
      <c r="F124" s="54">
        <v>564.99</v>
      </c>
      <c r="G124" s="53" t="s">
        <v>764</v>
      </c>
      <c r="H124" s="53" t="s">
        <v>268</v>
      </c>
      <c r="I124" s="53" t="s">
        <v>220</v>
      </c>
    </row>
    <row r="125" spans="1:9">
      <c r="A125" s="52">
        <v>593</v>
      </c>
      <c r="B125" s="53" t="s">
        <v>767</v>
      </c>
      <c r="C125" s="53" t="s">
        <v>768</v>
      </c>
      <c r="D125" s="54">
        <v>308.21789999999999</v>
      </c>
      <c r="E125" s="53" t="s">
        <v>195</v>
      </c>
      <c r="F125" s="54">
        <v>564.99</v>
      </c>
      <c r="G125" s="53" t="s">
        <v>764</v>
      </c>
      <c r="H125" s="53" t="s">
        <v>268</v>
      </c>
      <c r="I125" s="53" t="s">
        <v>220</v>
      </c>
    </row>
    <row r="126" spans="1:9">
      <c r="A126" s="52">
        <v>592</v>
      </c>
      <c r="B126" s="53" t="s">
        <v>765</v>
      </c>
      <c r="C126" s="53" t="s">
        <v>766</v>
      </c>
      <c r="D126" s="54">
        <v>308.21789999999999</v>
      </c>
      <c r="E126" s="53" t="s">
        <v>195</v>
      </c>
      <c r="F126" s="54">
        <v>564.99</v>
      </c>
      <c r="G126" s="53" t="s">
        <v>764</v>
      </c>
      <c r="H126" s="53" t="s">
        <v>268</v>
      </c>
      <c r="I126" s="53" t="s">
        <v>220</v>
      </c>
    </row>
    <row r="127" spans="1:9">
      <c r="A127" s="52">
        <v>591</v>
      </c>
      <c r="B127" s="53" t="s">
        <v>762</v>
      </c>
      <c r="C127" s="53" t="s">
        <v>763</v>
      </c>
      <c r="D127" s="54">
        <v>308.21789999999999</v>
      </c>
      <c r="E127" s="53" t="s">
        <v>195</v>
      </c>
      <c r="F127" s="54">
        <v>564.99</v>
      </c>
      <c r="G127" s="53" t="s">
        <v>764</v>
      </c>
      <c r="H127" s="53" t="s">
        <v>268</v>
      </c>
      <c r="I127" s="53" t="s">
        <v>220</v>
      </c>
    </row>
    <row r="128" spans="1:9">
      <c r="A128" s="52">
        <v>600</v>
      </c>
      <c r="B128" s="53" t="s">
        <v>781</v>
      </c>
      <c r="C128" s="53" t="s">
        <v>782</v>
      </c>
      <c r="D128" s="54">
        <v>294.5797</v>
      </c>
      <c r="E128" s="53" t="s">
        <v>107</v>
      </c>
      <c r="F128" s="54">
        <v>539.99</v>
      </c>
      <c r="G128" s="53" t="s">
        <v>764</v>
      </c>
      <c r="H128" s="53" t="s">
        <v>268</v>
      </c>
      <c r="I128" s="53" t="s">
        <v>220</v>
      </c>
    </row>
    <row r="129" spans="1:9">
      <c r="A129" s="52">
        <v>599</v>
      </c>
      <c r="B129" s="53" t="s">
        <v>779</v>
      </c>
      <c r="C129" s="53" t="s">
        <v>780</v>
      </c>
      <c r="D129" s="54">
        <v>294.5797</v>
      </c>
      <c r="E129" s="53" t="s">
        <v>107</v>
      </c>
      <c r="F129" s="54">
        <v>539.99</v>
      </c>
      <c r="G129" s="53" t="s">
        <v>764</v>
      </c>
      <c r="H129" s="53" t="s">
        <v>268</v>
      </c>
      <c r="I129" s="53" t="s">
        <v>220</v>
      </c>
    </row>
    <row r="130" spans="1:9">
      <c r="A130" s="52">
        <v>598</v>
      </c>
      <c r="B130" s="53" t="s">
        <v>777</v>
      </c>
      <c r="C130" s="53" t="s">
        <v>778</v>
      </c>
      <c r="D130" s="54">
        <v>294.5797</v>
      </c>
      <c r="E130" s="53" t="s">
        <v>107</v>
      </c>
      <c r="F130" s="54">
        <v>539.99</v>
      </c>
      <c r="G130" s="53" t="s">
        <v>764</v>
      </c>
      <c r="H130" s="53" t="s">
        <v>268</v>
      </c>
      <c r="I130" s="53" t="s">
        <v>220</v>
      </c>
    </row>
    <row r="131" spans="1:9">
      <c r="A131" s="52">
        <v>597</v>
      </c>
      <c r="B131" s="53" t="s">
        <v>775</v>
      </c>
      <c r="C131" s="53" t="s">
        <v>776</v>
      </c>
      <c r="D131" s="54">
        <v>294.5797</v>
      </c>
      <c r="E131" s="53" t="s">
        <v>107</v>
      </c>
      <c r="F131" s="54">
        <v>539.99</v>
      </c>
      <c r="G131" s="53" t="s">
        <v>764</v>
      </c>
      <c r="H131" s="53" t="s">
        <v>268</v>
      </c>
      <c r="I131" s="53" t="s">
        <v>220</v>
      </c>
    </row>
    <row r="132" spans="1:9">
      <c r="A132" s="52">
        <v>596</v>
      </c>
      <c r="B132" s="53" t="s">
        <v>773</v>
      </c>
      <c r="C132" s="53" t="s">
        <v>774</v>
      </c>
      <c r="D132" s="54">
        <v>294.5797</v>
      </c>
      <c r="E132" s="53" t="s">
        <v>107</v>
      </c>
      <c r="F132" s="54">
        <v>539.99</v>
      </c>
      <c r="G132" s="53" t="s">
        <v>764</v>
      </c>
      <c r="H132" s="53" t="s">
        <v>268</v>
      </c>
      <c r="I132" s="53" t="s">
        <v>220</v>
      </c>
    </row>
    <row r="133" spans="1:9">
      <c r="A133" s="52">
        <v>590</v>
      </c>
      <c r="B133" s="53" t="s">
        <v>760</v>
      </c>
      <c r="C133" s="53" t="s">
        <v>761</v>
      </c>
      <c r="D133" s="54">
        <v>419.77839999999998</v>
      </c>
      <c r="E133" s="53" t="s">
        <v>195</v>
      </c>
      <c r="F133" s="54">
        <v>769.49</v>
      </c>
      <c r="G133" s="53" t="s">
        <v>755</v>
      </c>
      <c r="H133" s="53" t="s">
        <v>268</v>
      </c>
      <c r="I133" s="53" t="s">
        <v>220</v>
      </c>
    </row>
    <row r="134" spans="1:9">
      <c r="A134" s="52">
        <v>589</v>
      </c>
      <c r="B134" s="53" t="s">
        <v>758</v>
      </c>
      <c r="C134" s="53" t="s">
        <v>759</v>
      </c>
      <c r="D134" s="54">
        <v>419.77839999999998</v>
      </c>
      <c r="E134" s="53" t="s">
        <v>195</v>
      </c>
      <c r="F134" s="54">
        <v>769.49</v>
      </c>
      <c r="G134" s="53" t="s">
        <v>755</v>
      </c>
      <c r="H134" s="53" t="s">
        <v>268</v>
      </c>
      <c r="I134" s="53" t="s">
        <v>220</v>
      </c>
    </row>
    <row r="135" spans="1:9">
      <c r="A135" s="52">
        <v>588</v>
      </c>
      <c r="B135" s="53" t="s">
        <v>756</v>
      </c>
      <c r="C135" s="53" t="s">
        <v>757</v>
      </c>
      <c r="D135" s="54">
        <v>419.77839999999998</v>
      </c>
      <c r="E135" s="53" t="s">
        <v>195</v>
      </c>
      <c r="F135" s="54">
        <v>769.49</v>
      </c>
      <c r="G135" s="53" t="s">
        <v>755</v>
      </c>
      <c r="H135" s="53" t="s">
        <v>268</v>
      </c>
      <c r="I135" s="53" t="s">
        <v>220</v>
      </c>
    </row>
    <row r="136" spans="1:9">
      <c r="A136" s="52">
        <v>587</v>
      </c>
      <c r="B136" s="53" t="s">
        <v>753</v>
      </c>
      <c r="C136" s="53" t="s">
        <v>754</v>
      </c>
      <c r="D136" s="54">
        <v>419.77839999999998</v>
      </c>
      <c r="E136" s="53" t="s">
        <v>195</v>
      </c>
      <c r="F136" s="54">
        <v>769.49</v>
      </c>
      <c r="G136" s="53" t="s">
        <v>755</v>
      </c>
      <c r="H136" s="53" t="s">
        <v>268</v>
      </c>
      <c r="I136" s="53" t="s">
        <v>220</v>
      </c>
    </row>
    <row r="137" spans="1:9">
      <c r="A137" s="52">
        <v>367</v>
      </c>
      <c r="B137" s="53" t="s">
        <v>303</v>
      </c>
      <c r="C137" s="53" t="s">
        <v>304</v>
      </c>
      <c r="D137" s="54">
        <v>598.43539999999996</v>
      </c>
      <c r="E137" s="53" t="s">
        <v>107</v>
      </c>
      <c r="F137" s="54">
        <v>1079.99</v>
      </c>
      <c r="G137" s="53" t="s">
        <v>298</v>
      </c>
      <c r="H137" s="53" t="s">
        <v>268</v>
      </c>
      <c r="I137" s="53" t="s">
        <v>220</v>
      </c>
    </row>
    <row r="138" spans="1:9">
      <c r="A138" s="52">
        <v>366</v>
      </c>
      <c r="B138" s="53" t="s">
        <v>301</v>
      </c>
      <c r="C138" s="53" t="s">
        <v>302</v>
      </c>
      <c r="D138" s="54">
        <v>598.43539999999996</v>
      </c>
      <c r="E138" s="53" t="s">
        <v>107</v>
      </c>
      <c r="F138" s="54">
        <v>1079.99</v>
      </c>
      <c r="G138" s="53" t="s">
        <v>298</v>
      </c>
      <c r="H138" s="53" t="s">
        <v>268</v>
      </c>
      <c r="I138" s="53" t="s">
        <v>220</v>
      </c>
    </row>
    <row r="139" spans="1:9">
      <c r="A139" s="52">
        <v>365</v>
      </c>
      <c r="B139" s="53" t="s">
        <v>299</v>
      </c>
      <c r="C139" s="53" t="s">
        <v>300</v>
      </c>
      <c r="D139" s="54">
        <v>598.43539999999996</v>
      </c>
      <c r="E139" s="53" t="s">
        <v>107</v>
      </c>
      <c r="F139" s="54">
        <v>1079.99</v>
      </c>
      <c r="G139" s="53" t="s">
        <v>298</v>
      </c>
      <c r="H139" s="53" t="s">
        <v>268</v>
      </c>
      <c r="I139" s="53" t="s">
        <v>220</v>
      </c>
    </row>
    <row r="140" spans="1:9">
      <c r="A140" s="52">
        <v>364</v>
      </c>
      <c r="B140" s="53" t="s">
        <v>296</v>
      </c>
      <c r="C140" s="53" t="s">
        <v>297</v>
      </c>
      <c r="D140" s="54">
        <v>598.43539999999996</v>
      </c>
      <c r="E140" s="53" t="s">
        <v>107</v>
      </c>
      <c r="F140" s="54">
        <v>1079.99</v>
      </c>
      <c r="G140" s="53" t="s">
        <v>298</v>
      </c>
      <c r="H140" s="53" t="s">
        <v>268</v>
      </c>
      <c r="I140" s="53" t="s">
        <v>220</v>
      </c>
    </row>
    <row r="141" spans="1:9">
      <c r="A141" s="52">
        <v>356</v>
      </c>
      <c r="B141" s="53" t="s">
        <v>288</v>
      </c>
      <c r="C141" s="53" t="s">
        <v>289</v>
      </c>
      <c r="D141" s="54">
        <v>1117.8559</v>
      </c>
      <c r="E141" s="53" t="s">
        <v>195</v>
      </c>
      <c r="F141" s="54">
        <v>2071.4196000000002</v>
      </c>
      <c r="G141" s="53" t="s">
        <v>285</v>
      </c>
      <c r="H141" s="53" t="s">
        <v>268</v>
      </c>
      <c r="I141" s="53" t="s">
        <v>220</v>
      </c>
    </row>
    <row r="142" spans="1:9">
      <c r="A142" s="52">
        <v>357</v>
      </c>
      <c r="B142" s="53" t="s">
        <v>288</v>
      </c>
      <c r="C142" s="53" t="s">
        <v>289</v>
      </c>
      <c r="D142" s="54">
        <v>1265.6195</v>
      </c>
      <c r="E142" s="53" t="s">
        <v>195</v>
      </c>
      <c r="F142" s="54">
        <v>2319.9899999999998</v>
      </c>
      <c r="G142" s="53" t="s">
        <v>285</v>
      </c>
      <c r="H142" s="53" t="s">
        <v>268</v>
      </c>
      <c r="I142" s="53" t="s">
        <v>220</v>
      </c>
    </row>
    <row r="143" spans="1:9">
      <c r="A143" s="52">
        <v>354</v>
      </c>
      <c r="B143" s="53" t="s">
        <v>286</v>
      </c>
      <c r="C143" s="53" t="s">
        <v>287</v>
      </c>
      <c r="D143" s="54">
        <v>1117.8559</v>
      </c>
      <c r="E143" s="53" t="s">
        <v>195</v>
      </c>
      <c r="F143" s="54">
        <v>2071.4196000000002</v>
      </c>
      <c r="G143" s="53" t="s">
        <v>285</v>
      </c>
      <c r="H143" s="53" t="s">
        <v>268</v>
      </c>
      <c r="I143" s="53" t="s">
        <v>220</v>
      </c>
    </row>
    <row r="144" spans="1:9">
      <c r="A144" s="52">
        <v>355</v>
      </c>
      <c r="B144" s="53" t="s">
        <v>286</v>
      </c>
      <c r="C144" s="53" t="s">
        <v>287</v>
      </c>
      <c r="D144" s="54">
        <v>1265.6195</v>
      </c>
      <c r="E144" s="53" t="s">
        <v>195</v>
      </c>
      <c r="F144" s="54">
        <v>2319.9899999999998</v>
      </c>
      <c r="G144" s="53" t="s">
        <v>285</v>
      </c>
      <c r="H144" s="53" t="s">
        <v>268</v>
      </c>
      <c r="I144" s="53" t="s">
        <v>220</v>
      </c>
    </row>
    <row r="145" spans="1:9">
      <c r="A145" s="52">
        <v>352</v>
      </c>
      <c r="B145" s="53" t="s">
        <v>283</v>
      </c>
      <c r="C145" s="53" t="s">
        <v>284</v>
      </c>
      <c r="D145" s="54">
        <v>1117.8559</v>
      </c>
      <c r="E145" s="53" t="s">
        <v>195</v>
      </c>
      <c r="F145" s="54">
        <v>2071.4196000000002</v>
      </c>
      <c r="G145" s="53" t="s">
        <v>285</v>
      </c>
      <c r="H145" s="53" t="s">
        <v>268</v>
      </c>
      <c r="I145" s="53" t="s">
        <v>220</v>
      </c>
    </row>
    <row r="146" spans="1:9">
      <c r="A146" s="52">
        <v>353</v>
      </c>
      <c r="B146" s="53" t="s">
        <v>283</v>
      </c>
      <c r="C146" s="53" t="s">
        <v>284</v>
      </c>
      <c r="D146" s="54">
        <v>1265.6195</v>
      </c>
      <c r="E146" s="53" t="s">
        <v>195</v>
      </c>
      <c r="F146" s="54">
        <v>2319.9899999999998</v>
      </c>
      <c r="G146" s="53" t="s">
        <v>285</v>
      </c>
      <c r="H146" s="53" t="s">
        <v>268</v>
      </c>
      <c r="I146" s="53" t="s">
        <v>220</v>
      </c>
    </row>
    <row r="147" spans="1:9">
      <c r="A147" s="52">
        <v>362</v>
      </c>
      <c r="B147" s="53" t="s">
        <v>294</v>
      </c>
      <c r="C147" s="53" t="s">
        <v>295</v>
      </c>
      <c r="D147" s="54">
        <v>1105.81</v>
      </c>
      <c r="E147" s="53" t="s">
        <v>107</v>
      </c>
      <c r="F147" s="54">
        <v>2049.0981999999999</v>
      </c>
      <c r="G147" s="53" t="s">
        <v>285</v>
      </c>
      <c r="H147" s="53" t="s">
        <v>268</v>
      </c>
      <c r="I147" s="53" t="s">
        <v>220</v>
      </c>
    </row>
    <row r="148" spans="1:9">
      <c r="A148" s="52">
        <v>363</v>
      </c>
      <c r="B148" s="53" t="s">
        <v>294</v>
      </c>
      <c r="C148" s="53" t="s">
        <v>295</v>
      </c>
      <c r="D148" s="54">
        <v>1251.9812999999999</v>
      </c>
      <c r="E148" s="53" t="s">
        <v>107</v>
      </c>
      <c r="F148" s="54">
        <v>2294.9899999999998</v>
      </c>
      <c r="G148" s="53" t="s">
        <v>285</v>
      </c>
      <c r="H148" s="53" t="s">
        <v>268</v>
      </c>
      <c r="I148" s="53" t="s">
        <v>220</v>
      </c>
    </row>
    <row r="149" spans="1:9">
      <c r="A149" s="52">
        <v>360</v>
      </c>
      <c r="B149" s="53" t="s">
        <v>292</v>
      </c>
      <c r="C149" s="53" t="s">
        <v>293</v>
      </c>
      <c r="D149" s="54">
        <v>1105.81</v>
      </c>
      <c r="E149" s="53" t="s">
        <v>107</v>
      </c>
      <c r="F149" s="54">
        <v>2049.0981999999999</v>
      </c>
      <c r="G149" s="53" t="s">
        <v>285</v>
      </c>
      <c r="H149" s="53" t="s">
        <v>268</v>
      </c>
      <c r="I149" s="53" t="s">
        <v>220</v>
      </c>
    </row>
    <row r="150" spans="1:9">
      <c r="A150" s="52">
        <v>361</v>
      </c>
      <c r="B150" s="53" t="s">
        <v>292</v>
      </c>
      <c r="C150" s="53" t="s">
        <v>293</v>
      </c>
      <c r="D150" s="54">
        <v>1251.9812999999999</v>
      </c>
      <c r="E150" s="53" t="s">
        <v>107</v>
      </c>
      <c r="F150" s="54">
        <v>2294.9899999999998</v>
      </c>
      <c r="G150" s="53" t="s">
        <v>285</v>
      </c>
      <c r="H150" s="53" t="s">
        <v>268</v>
      </c>
      <c r="I150" s="53" t="s">
        <v>220</v>
      </c>
    </row>
    <row r="151" spans="1:9">
      <c r="A151" s="52">
        <v>358</v>
      </c>
      <c r="B151" s="53" t="s">
        <v>290</v>
      </c>
      <c r="C151" s="53" t="s">
        <v>291</v>
      </c>
      <c r="D151" s="54">
        <v>1105.81</v>
      </c>
      <c r="E151" s="53" t="s">
        <v>107</v>
      </c>
      <c r="F151" s="54">
        <v>2049.0981999999999</v>
      </c>
      <c r="G151" s="53" t="s">
        <v>285</v>
      </c>
      <c r="H151" s="53" t="s">
        <v>268</v>
      </c>
      <c r="I151" s="53" t="s">
        <v>220</v>
      </c>
    </row>
    <row r="152" spans="1:9">
      <c r="A152" s="52">
        <v>359</v>
      </c>
      <c r="B152" s="53" t="s">
        <v>290</v>
      </c>
      <c r="C152" s="53" t="s">
        <v>291</v>
      </c>
      <c r="D152" s="54">
        <v>1251.9812999999999</v>
      </c>
      <c r="E152" s="53" t="s">
        <v>107</v>
      </c>
      <c r="F152" s="54">
        <v>2294.9899999999998</v>
      </c>
      <c r="G152" s="53" t="s">
        <v>285</v>
      </c>
      <c r="H152" s="53" t="s">
        <v>268</v>
      </c>
      <c r="I152" s="53" t="s">
        <v>220</v>
      </c>
    </row>
    <row r="153" spans="1:9">
      <c r="A153" s="52">
        <v>347</v>
      </c>
      <c r="B153" s="53" t="s">
        <v>273</v>
      </c>
      <c r="C153" s="53" t="s">
        <v>274</v>
      </c>
      <c r="D153" s="54">
        <v>1912.1543999999999</v>
      </c>
      <c r="E153" s="53" t="s">
        <v>195</v>
      </c>
      <c r="F153" s="54">
        <v>3399.99</v>
      </c>
      <c r="G153" s="53" t="s">
        <v>267</v>
      </c>
      <c r="H153" s="53" t="s">
        <v>268</v>
      </c>
      <c r="I153" s="53" t="s">
        <v>220</v>
      </c>
    </row>
    <row r="154" spans="1:9">
      <c r="A154" s="52">
        <v>346</v>
      </c>
      <c r="B154" s="53" t="s">
        <v>271</v>
      </c>
      <c r="C154" s="53" t="s">
        <v>272</v>
      </c>
      <c r="D154" s="54">
        <v>1912.1543999999999</v>
      </c>
      <c r="E154" s="53" t="s">
        <v>195</v>
      </c>
      <c r="F154" s="54">
        <v>3399.99</v>
      </c>
      <c r="G154" s="53" t="s">
        <v>267</v>
      </c>
      <c r="H154" s="53" t="s">
        <v>268</v>
      </c>
      <c r="I154" s="53" t="s">
        <v>220</v>
      </c>
    </row>
    <row r="155" spans="1:9">
      <c r="A155" s="52">
        <v>345</v>
      </c>
      <c r="B155" s="53" t="s">
        <v>269</v>
      </c>
      <c r="C155" s="53" t="s">
        <v>270</v>
      </c>
      <c r="D155" s="54">
        <v>1912.1543999999999</v>
      </c>
      <c r="E155" s="53" t="s">
        <v>195</v>
      </c>
      <c r="F155" s="54">
        <v>3399.99</v>
      </c>
      <c r="G155" s="53" t="s">
        <v>267</v>
      </c>
      <c r="H155" s="53" t="s">
        <v>268</v>
      </c>
      <c r="I155" s="53" t="s">
        <v>220</v>
      </c>
    </row>
    <row r="156" spans="1:9">
      <c r="A156" s="52">
        <v>344</v>
      </c>
      <c r="B156" s="53" t="s">
        <v>265</v>
      </c>
      <c r="C156" s="53" t="s">
        <v>266</v>
      </c>
      <c r="D156" s="54">
        <v>1912.1543999999999</v>
      </c>
      <c r="E156" s="53" t="s">
        <v>195</v>
      </c>
      <c r="F156" s="54">
        <v>3399.99</v>
      </c>
      <c r="G156" s="53" t="s">
        <v>267</v>
      </c>
      <c r="H156" s="53" t="s">
        <v>268</v>
      </c>
      <c r="I156" s="53" t="s">
        <v>220</v>
      </c>
    </row>
    <row r="157" spans="1:9">
      <c r="A157" s="52">
        <v>351</v>
      </c>
      <c r="B157" s="53" t="s">
        <v>281</v>
      </c>
      <c r="C157" s="53" t="s">
        <v>282</v>
      </c>
      <c r="D157" s="54">
        <v>1898.0944</v>
      </c>
      <c r="E157" s="53" t="s">
        <v>107</v>
      </c>
      <c r="F157" s="54">
        <v>3374.99</v>
      </c>
      <c r="G157" s="53" t="s">
        <v>267</v>
      </c>
      <c r="H157" s="53" t="s">
        <v>268</v>
      </c>
      <c r="I157" s="53" t="s">
        <v>220</v>
      </c>
    </row>
    <row r="158" spans="1:9">
      <c r="A158" s="52">
        <v>350</v>
      </c>
      <c r="B158" s="53" t="s">
        <v>279</v>
      </c>
      <c r="C158" s="53" t="s">
        <v>280</v>
      </c>
      <c r="D158" s="54">
        <v>1898.0944</v>
      </c>
      <c r="E158" s="53" t="s">
        <v>107</v>
      </c>
      <c r="F158" s="54">
        <v>3374.99</v>
      </c>
      <c r="G158" s="53" t="s">
        <v>267</v>
      </c>
      <c r="H158" s="53" t="s">
        <v>268</v>
      </c>
      <c r="I158" s="53" t="s">
        <v>220</v>
      </c>
    </row>
    <row r="159" spans="1:9">
      <c r="A159" s="52">
        <v>349</v>
      </c>
      <c r="B159" s="53" t="s">
        <v>277</v>
      </c>
      <c r="C159" s="53" t="s">
        <v>278</v>
      </c>
      <c r="D159" s="54">
        <v>1898.0944</v>
      </c>
      <c r="E159" s="53" t="s">
        <v>107</v>
      </c>
      <c r="F159" s="54">
        <v>3374.99</v>
      </c>
      <c r="G159" s="53" t="s">
        <v>267</v>
      </c>
      <c r="H159" s="53" t="s">
        <v>268</v>
      </c>
      <c r="I159" s="53" t="s">
        <v>220</v>
      </c>
    </row>
    <row r="160" spans="1:9">
      <c r="A160" s="52">
        <v>348</v>
      </c>
      <c r="B160" s="53" t="s">
        <v>275</v>
      </c>
      <c r="C160" s="53" t="s">
        <v>276</v>
      </c>
      <c r="D160" s="54">
        <v>1898.0944</v>
      </c>
      <c r="E160" s="53" t="s">
        <v>107</v>
      </c>
      <c r="F160" s="54">
        <v>3374.99</v>
      </c>
      <c r="G160" s="53" t="s">
        <v>267</v>
      </c>
      <c r="H160" s="53" t="s">
        <v>268</v>
      </c>
      <c r="I160" s="53" t="s">
        <v>220</v>
      </c>
    </row>
    <row r="161" spans="1:9">
      <c r="A161" s="52">
        <v>528</v>
      </c>
      <c r="B161" s="53" t="s">
        <v>625</v>
      </c>
      <c r="C161" s="53" t="s">
        <v>626</v>
      </c>
      <c r="D161" s="54">
        <v>1.8663000000000001</v>
      </c>
      <c r="E161" s="53" t="s">
        <v>336</v>
      </c>
      <c r="F161" s="54">
        <v>4.99</v>
      </c>
      <c r="G161" s="53" t="s">
        <v>626</v>
      </c>
      <c r="H161" s="53" t="s">
        <v>508</v>
      </c>
      <c r="I161" s="53" t="s">
        <v>118</v>
      </c>
    </row>
    <row r="162" spans="1:9">
      <c r="A162" s="52">
        <v>449</v>
      </c>
      <c r="B162" s="53" t="s">
        <v>435</v>
      </c>
      <c r="C162" s="53" t="s">
        <v>436</v>
      </c>
      <c r="D162" s="54">
        <v>10.308400000000001</v>
      </c>
      <c r="E162" s="53" t="s">
        <v>336</v>
      </c>
      <c r="F162" s="54">
        <v>24.99</v>
      </c>
      <c r="G162" s="53" t="s">
        <v>436</v>
      </c>
      <c r="H162" s="53" t="s">
        <v>434</v>
      </c>
      <c r="I162" s="53" t="s">
        <v>118</v>
      </c>
    </row>
    <row r="163" spans="1:9">
      <c r="A163" s="52">
        <v>478</v>
      </c>
      <c r="B163" s="53" t="s">
        <v>501</v>
      </c>
      <c r="C163" s="53" t="s">
        <v>502</v>
      </c>
      <c r="D163" s="54">
        <v>3.7363</v>
      </c>
      <c r="E163" s="53" t="s">
        <v>336</v>
      </c>
      <c r="F163" s="54">
        <v>9.99</v>
      </c>
      <c r="G163" s="53" t="s">
        <v>502</v>
      </c>
      <c r="H163" s="53" t="s">
        <v>500</v>
      </c>
      <c r="I163" s="53" t="s">
        <v>118</v>
      </c>
    </row>
    <row r="164" spans="1:9">
      <c r="A164" s="52">
        <v>218</v>
      </c>
      <c r="B164" s="53" t="s">
        <v>121</v>
      </c>
      <c r="C164" s="53" t="s">
        <v>122</v>
      </c>
      <c r="D164" s="54">
        <v>3.3963000000000001</v>
      </c>
      <c r="E164" s="53" t="s">
        <v>123</v>
      </c>
      <c r="F164" s="54">
        <v>9.5</v>
      </c>
      <c r="G164" s="53" t="s">
        <v>124</v>
      </c>
      <c r="H164" s="53" t="s">
        <v>125</v>
      </c>
      <c r="I164" s="53" t="s">
        <v>126</v>
      </c>
    </row>
    <row r="165" spans="1:9">
      <c r="A165" s="52">
        <v>219</v>
      </c>
      <c r="B165" s="53" t="s">
        <v>127</v>
      </c>
      <c r="C165" s="53" t="s">
        <v>128</v>
      </c>
      <c r="D165" s="54">
        <v>3.3963000000000001</v>
      </c>
      <c r="E165" s="53" t="s">
        <v>123</v>
      </c>
      <c r="F165" s="54">
        <v>9.5</v>
      </c>
      <c r="G165" s="53" t="s">
        <v>124</v>
      </c>
      <c r="H165" s="53" t="s">
        <v>125</v>
      </c>
      <c r="I165" s="53" t="s">
        <v>126</v>
      </c>
    </row>
    <row r="166" spans="1:9">
      <c r="A166" s="52">
        <v>522</v>
      </c>
      <c r="B166" s="53" t="s">
        <v>612</v>
      </c>
      <c r="C166" s="53" t="s">
        <v>613</v>
      </c>
      <c r="D166" s="54">
        <v>17.3782</v>
      </c>
      <c r="E166" s="53" t="s">
        <v>336</v>
      </c>
      <c r="F166" s="54">
        <v>39.14</v>
      </c>
      <c r="G166" s="53" t="s">
        <v>613</v>
      </c>
      <c r="H166" s="53" t="s">
        <v>594</v>
      </c>
      <c r="I166" s="53" t="s">
        <v>110</v>
      </c>
    </row>
    <row r="167" spans="1:9">
      <c r="A167" s="52">
        <v>539</v>
      </c>
      <c r="B167" s="53" t="s">
        <v>647</v>
      </c>
      <c r="C167" s="53" t="s">
        <v>648</v>
      </c>
      <c r="D167" s="54">
        <v>9.3462999999999994</v>
      </c>
      <c r="E167" s="53" t="s">
        <v>336</v>
      </c>
      <c r="F167" s="54">
        <v>24.99</v>
      </c>
      <c r="G167" s="53" t="s">
        <v>648</v>
      </c>
      <c r="H167" s="53" t="s">
        <v>508</v>
      </c>
      <c r="I167" s="53" t="s">
        <v>118</v>
      </c>
    </row>
    <row r="168" spans="1:9">
      <c r="A168" s="52">
        <v>519</v>
      </c>
      <c r="B168" s="53" t="s">
        <v>604</v>
      </c>
      <c r="C168" s="53" t="s">
        <v>605</v>
      </c>
      <c r="D168" s="54">
        <v>17.3782</v>
      </c>
      <c r="E168" s="53" t="s">
        <v>336</v>
      </c>
      <c r="F168" s="54">
        <v>39.14</v>
      </c>
      <c r="G168" s="53" t="s">
        <v>606</v>
      </c>
      <c r="H168" s="53" t="s">
        <v>594</v>
      </c>
      <c r="I168" s="53" t="s">
        <v>110</v>
      </c>
    </row>
    <row r="169" spans="1:9">
      <c r="A169" s="52">
        <v>423</v>
      </c>
      <c r="B169" s="53" t="s">
        <v>391</v>
      </c>
      <c r="C169" s="53" t="s">
        <v>392</v>
      </c>
      <c r="D169" s="54">
        <v>122.2709</v>
      </c>
      <c r="E169" s="53" t="s">
        <v>107</v>
      </c>
      <c r="F169" s="54">
        <v>275.38499999999999</v>
      </c>
      <c r="G169" s="53" t="s">
        <v>392</v>
      </c>
      <c r="H169" s="53" t="s">
        <v>367</v>
      </c>
      <c r="I169" s="53" t="s">
        <v>110</v>
      </c>
    </row>
    <row r="170" spans="1:9">
      <c r="A170" s="52">
        <v>546</v>
      </c>
      <c r="B170" s="53" t="s">
        <v>663</v>
      </c>
      <c r="C170" s="53" t="s">
        <v>664</v>
      </c>
      <c r="D170" s="54">
        <v>27.568000000000001</v>
      </c>
      <c r="E170" s="53" t="s">
        <v>655</v>
      </c>
      <c r="F170" s="54">
        <v>62.09</v>
      </c>
      <c r="G170" s="53" t="s">
        <v>664</v>
      </c>
      <c r="H170" s="53" t="s">
        <v>656</v>
      </c>
      <c r="I170" s="53" t="s">
        <v>110</v>
      </c>
    </row>
    <row r="171" spans="1:9">
      <c r="A171" s="52">
        <v>405</v>
      </c>
      <c r="B171" s="53" t="s">
        <v>358</v>
      </c>
      <c r="C171" s="53" t="s">
        <v>359</v>
      </c>
      <c r="D171" s="54">
        <v>24.993200000000002</v>
      </c>
      <c r="E171" s="53" t="s">
        <v>336</v>
      </c>
      <c r="F171" s="54">
        <v>56.290900000000001</v>
      </c>
      <c r="G171" s="53" t="s">
        <v>359</v>
      </c>
      <c r="H171" s="53" t="s">
        <v>351</v>
      </c>
      <c r="I171" s="53" t="s">
        <v>110</v>
      </c>
    </row>
    <row r="172" spans="1:9">
      <c r="A172" s="52">
        <v>406</v>
      </c>
      <c r="B172" s="53" t="s">
        <v>358</v>
      </c>
      <c r="C172" s="53" t="s">
        <v>359</v>
      </c>
      <c r="D172" s="54">
        <v>27.4925</v>
      </c>
      <c r="E172" s="53" t="s">
        <v>336</v>
      </c>
      <c r="F172" s="54">
        <v>61.92</v>
      </c>
      <c r="G172" s="53" t="s">
        <v>359</v>
      </c>
      <c r="H172" s="53" t="s">
        <v>351</v>
      </c>
      <c r="I172" s="53" t="s">
        <v>110</v>
      </c>
    </row>
    <row r="173" spans="1:9">
      <c r="A173" s="52">
        <v>414</v>
      </c>
      <c r="B173" s="53" t="s">
        <v>374</v>
      </c>
      <c r="C173" s="53" t="s">
        <v>375</v>
      </c>
      <c r="D173" s="54">
        <v>110.2829</v>
      </c>
      <c r="E173" s="53" t="s">
        <v>107</v>
      </c>
      <c r="F173" s="54">
        <v>248.38499999999999</v>
      </c>
      <c r="G173" s="53" t="s">
        <v>375</v>
      </c>
      <c r="H173" s="53" t="s">
        <v>367</v>
      </c>
      <c r="I173" s="53" t="s">
        <v>110</v>
      </c>
    </row>
    <row r="174" spans="1:9">
      <c r="A174" s="52">
        <v>435</v>
      </c>
      <c r="B174" s="53" t="s">
        <v>410</v>
      </c>
      <c r="C174" s="53" t="s">
        <v>411</v>
      </c>
      <c r="D174" s="54">
        <v>300.11880000000002</v>
      </c>
      <c r="E174" s="53" t="s">
        <v>324</v>
      </c>
      <c r="F174" s="54">
        <v>540.75450000000001</v>
      </c>
      <c r="G174" s="53" t="s">
        <v>382</v>
      </c>
      <c r="H174" s="53" t="s">
        <v>109</v>
      </c>
      <c r="I174" s="53" t="s">
        <v>110</v>
      </c>
    </row>
    <row r="175" spans="1:9">
      <c r="A175" s="52">
        <v>436</v>
      </c>
      <c r="B175" s="53" t="s">
        <v>410</v>
      </c>
      <c r="C175" s="53" t="s">
        <v>411</v>
      </c>
      <c r="D175" s="54">
        <v>360.94279999999998</v>
      </c>
      <c r="E175" s="53" t="s">
        <v>324</v>
      </c>
      <c r="F175" s="54">
        <v>594.83000000000004</v>
      </c>
      <c r="G175" s="53" t="s">
        <v>382</v>
      </c>
      <c r="H175" s="53" t="s">
        <v>109</v>
      </c>
      <c r="I175" s="53" t="s">
        <v>110</v>
      </c>
    </row>
    <row r="176" spans="1:9">
      <c r="A176" s="52">
        <v>433</v>
      </c>
      <c r="B176" s="53" t="s">
        <v>408</v>
      </c>
      <c r="C176" s="53" t="s">
        <v>409</v>
      </c>
      <c r="D176" s="54">
        <v>300.11880000000002</v>
      </c>
      <c r="E176" s="53" t="s">
        <v>324</v>
      </c>
      <c r="F176" s="54">
        <v>540.75450000000001</v>
      </c>
      <c r="G176" s="53" t="s">
        <v>382</v>
      </c>
      <c r="H176" s="53" t="s">
        <v>109</v>
      </c>
      <c r="I176" s="53" t="s">
        <v>110</v>
      </c>
    </row>
    <row r="177" spans="1:9">
      <c r="A177" s="52">
        <v>434</v>
      </c>
      <c r="B177" s="53" t="s">
        <v>408</v>
      </c>
      <c r="C177" s="53" t="s">
        <v>409</v>
      </c>
      <c r="D177" s="54">
        <v>360.94279999999998</v>
      </c>
      <c r="E177" s="53" t="s">
        <v>324</v>
      </c>
      <c r="F177" s="54">
        <v>594.83000000000004</v>
      </c>
      <c r="G177" s="53" t="s">
        <v>382</v>
      </c>
      <c r="H177" s="53" t="s">
        <v>109</v>
      </c>
      <c r="I177" s="53" t="s">
        <v>110</v>
      </c>
    </row>
    <row r="178" spans="1:9">
      <c r="A178" s="52">
        <v>431</v>
      </c>
      <c r="B178" s="53" t="s">
        <v>406</v>
      </c>
      <c r="C178" s="53" t="s">
        <v>407</v>
      </c>
      <c r="D178" s="54">
        <v>300.11880000000002</v>
      </c>
      <c r="E178" s="53" t="s">
        <v>324</v>
      </c>
      <c r="F178" s="54">
        <v>540.75450000000001</v>
      </c>
      <c r="G178" s="53" t="s">
        <v>382</v>
      </c>
      <c r="H178" s="53" t="s">
        <v>109</v>
      </c>
      <c r="I178" s="53" t="s">
        <v>110</v>
      </c>
    </row>
    <row r="179" spans="1:9">
      <c r="A179" s="52">
        <v>432</v>
      </c>
      <c r="B179" s="53" t="s">
        <v>406</v>
      </c>
      <c r="C179" s="53" t="s">
        <v>407</v>
      </c>
      <c r="D179" s="54">
        <v>360.94279999999998</v>
      </c>
      <c r="E179" s="53" t="s">
        <v>324</v>
      </c>
      <c r="F179" s="54">
        <v>594.83000000000004</v>
      </c>
      <c r="G179" s="53" t="s">
        <v>382</v>
      </c>
      <c r="H179" s="53" t="s">
        <v>109</v>
      </c>
      <c r="I179" s="53" t="s">
        <v>110</v>
      </c>
    </row>
    <row r="180" spans="1:9">
      <c r="A180" s="52">
        <v>429</v>
      </c>
      <c r="B180" s="53" t="s">
        <v>404</v>
      </c>
      <c r="C180" s="53" t="s">
        <v>405</v>
      </c>
      <c r="D180" s="54">
        <v>300.11880000000002</v>
      </c>
      <c r="E180" s="53" t="s">
        <v>324</v>
      </c>
      <c r="F180" s="54">
        <v>540.75450000000001</v>
      </c>
      <c r="G180" s="53" t="s">
        <v>382</v>
      </c>
      <c r="H180" s="53" t="s">
        <v>109</v>
      </c>
      <c r="I180" s="53" t="s">
        <v>110</v>
      </c>
    </row>
    <row r="181" spans="1:9">
      <c r="A181" s="52">
        <v>430</v>
      </c>
      <c r="B181" s="53" t="s">
        <v>404</v>
      </c>
      <c r="C181" s="53" t="s">
        <v>405</v>
      </c>
      <c r="D181" s="54">
        <v>360.94279999999998</v>
      </c>
      <c r="E181" s="53" t="s">
        <v>324</v>
      </c>
      <c r="F181" s="54">
        <v>594.83000000000004</v>
      </c>
      <c r="G181" s="53" t="s">
        <v>382</v>
      </c>
      <c r="H181" s="53" t="s">
        <v>109</v>
      </c>
      <c r="I181" s="53" t="s">
        <v>110</v>
      </c>
    </row>
    <row r="182" spans="1:9">
      <c r="A182" s="52">
        <v>417</v>
      </c>
      <c r="B182" s="53" t="s">
        <v>380</v>
      </c>
      <c r="C182" s="53" t="s">
        <v>381</v>
      </c>
      <c r="D182" s="54">
        <v>300.11880000000002</v>
      </c>
      <c r="E182" s="53" t="s">
        <v>324</v>
      </c>
      <c r="F182" s="54">
        <v>540.75450000000001</v>
      </c>
      <c r="G182" s="53" t="s">
        <v>382</v>
      </c>
      <c r="H182" s="53" t="s">
        <v>109</v>
      </c>
      <c r="I182" s="53" t="s">
        <v>110</v>
      </c>
    </row>
    <row r="183" spans="1:9">
      <c r="A183" s="52">
        <v>418</v>
      </c>
      <c r="B183" s="53" t="s">
        <v>380</v>
      </c>
      <c r="C183" s="53" t="s">
        <v>381</v>
      </c>
      <c r="D183" s="54">
        <v>360.94279999999998</v>
      </c>
      <c r="E183" s="53" t="s">
        <v>324</v>
      </c>
      <c r="F183" s="54">
        <v>594.83000000000004</v>
      </c>
      <c r="G183" s="53" t="s">
        <v>382</v>
      </c>
      <c r="H183" s="53" t="s">
        <v>109</v>
      </c>
      <c r="I183" s="53" t="s">
        <v>110</v>
      </c>
    </row>
    <row r="184" spans="1:9">
      <c r="A184" s="52">
        <v>278</v>
      </c>
      <c r="B184" s="53" t="s">
        <v>185</v>
      </c>
      <c r="C184" s="53" t="s">
        <v>186</v>
      </c>
      <c r="D184" s="54">
        <v>352.13940000000002</v>
      </c>
      <c r="E184" s="53" t="s">
        <v>113</v>
      </c>
      <c r="F184" s="54">
        <v>594.83000000000004</v>
      </c>
      <c r="G184" s="53" t="s">
        <v>178</v>
      </c>
      <c r="H184" s="53" t="s">
        <v>109</v>
      </c>
      <c r="I184" s="53" t="s">
        <v>110</v>
      </c>
    </row>
    <row r="185" spans="1:9">
      <c r="A185" s="52">
        <v>277</v>
      </c>
      <c r="B185" s="53" t="s">
        <v>183</v>
      </c>
      <c r="C185" s="53" t="s">
        <v>184</v>
      </c>
      <c r="D185" s="54">
        <v>352.13940000000002</v>
      </c>
      <c r="E185" s="53" t="s">
        <v>113</v>
      </c>
      <c r="F185" s="54">
        <v>594.83000000000004</v>
      </c>
      <c r="G185" s="53" t="s">
        <v>178</v>
      </c>
      <c r="H185" s="53" t="s">
        <v>109</v>
      </c>
      <c r="I185" s="53" t="s">
        <v>110</v>
      </c>
    </row>
    <row r="186" spans="1:9">
      <c r="A186" s="52">
        <v>276</v>
      </c>
      <c r="B186" s="53" t="s">
        <v>181</v>
      </c>
      <c r="C186" s="53" t="s">
        <v>182</v>
      </c>
      <c r="D186" s="54">
        <v>352.13940000000002</v>
      </c>
      <c r="E186" s="53" t="s">
        <v>113</v>
      </c>
      <c r="F186" s="54">
        <v>594.83000000000004</v>
      </c>
      <c r="G186" s="53" t="s">
        <v>178</v>
      </c>
      <c r="H186" s="53" t="s">
        <v>109</v>
      </c>
      <c r="I186" s="53" t="s">
        <v>110</v>
      </c>
    </row>
    <row r="187" spans="1:9">
      <c r="A187" s="52">
        <v>275</v>
      </c>
      <c r="B187" s="53" t="s">
        <v>179</v>
      </c>
      <c r="C187" s="53" t="s">
        <v>180</v>
      </c>
      <c r="D187" s="54">
        <v>352.13940000000002</v>
      </c>
      <c r="E187" s="53" t="s">
        <v>113</v>
      </c>
      <c r="F187" s="54">
        <v>594.83000000000004</v>
      </c>
      <c r="G187" s="53" t="s">
        <v>178</v>
      </c>
      <c r="H187" s="53" t="s">
        <v>109</v>
      </c>
      <c r="I187" s="53" t="s">
        <v>110</v>
      </c>
    </row>
    <row r="188" spans="1:9">
      <c r="A188" s="52">
        <v>274</v>
      </c>
      <c r="B188" s="53" t="s">
        <v>176</v>
      </c>
      <c r="C188" s="53" t="s">
        <v>177</v>
      </c>
      <c r="D188" s="54">
        <v>352.13940000000002</v>
      </c>
      <c r="E188" s="53" t="s">
        <v>113</v>
      </c>
      <c r="F188" s="54">
        <v>594.83000000000004</v>
      </c>
      <c r="G188" s="53" t="s">
        <v>178</v>
      </c>
      <c r="H188" s="53" t="s">
        <v>109</v>
      </c>
      <c r="I188" s="53" t="s">
        <v>110</v>
      </c>
    </row>
    <row r="189" spans="1:9">
      <c r="A189" s="52">
        <v>536</v>
      </c>
      <c r="B189" s="53" t="s">
        <v>641</v>
      </c>
      <c r="C189" s="53" t="s">
        <v>642</v>
      </c>
      <c r="D189" s="54">
        <v>11.2163</v>
      </c>
      <c r="E189" s="53" t="s">
        <v>336</v>
      </c>
      <c r="F189" s="54">
        <v>29.99</v>
      </c>
      <c r="G189" s="53" t="s">
        <v>642</v>
      </c>
      <c r="H189" s="53" t="s">
        <v>508</v>
      </c>
      <c r="I189" s="53" t="s">
        <v>118</v>
      </c>
    </row>
    <row r="190" spans="1:9">
      <c r="A190" s="52">
        <v>516</v>
      </c>
      <c r="B190" s="53" t="s">
        <v>595</v>
      </c>
      <c r="C190" s="53" t="s">
        <v>596</v>
      </c>
      <c r="D190" s="54">
        <v>17.3782</v>
      </c>
      <c r="E190" s="53" t="s">
        <v>336</v>
      </c>
      <c r="F190" s="54">
        <v>39.14</v>
      </c>
      <c r="G190" s="53" t="s">
        <v>597</v>
      </c>
      <c r="H190" s="53" t="s">
        <v>594</v>
      </c>
      <c r="I190" s="53" t="s">
        <v>110</v>
      </c>
    </row>
    <row r="191" spans="1:9">
      <c r="A191" s="52">
        <v>420</v>
      </c>
      <c r="B191" s="53" t="s">
        <v>385</v>
      </c>
      <c r="C191" s="53" t="s">
        <v>386</v>
      </c>
      <c r="D191" s="54">
        <v>104.79510000000001</v>
      </c>
      <c r="E191" s="53" t="s">
        <v>107</v>
      </c>
      <c r="F191" s="54">
        <v>236.02500000000001</v>
      </c>
      <c r="G191" s="53" t="s">
        <v>386</v>
      </c>
      <c r="H191" s="53" t="s">
        <v>367</v>
      </c>
      <c r="I191" s="53" t="s">
        <v>110</v>
      </c>
    </row>
    <row r="192" spans="1:9">
      <c r="A192" s="52">
        <v>543</v>
      </c>
      <c r="B192" s="53" t="s">
        <v>657</v>
      </c>
      <c r="C192" s="53" t="s">
        <v>658</v>
      </c>
      <c r="D192" s="54">
        <v>27.568000000000001</v>
      </c>
      <c r="E192" s="53" t="s">
        <v>655</v>
      </c>
      <c r="F192" s="54">
        <v>62.09</v>
      </c>
      <c r="G192" s="53" t="s">
        <v>658</v>
      </c>
      <c r="H192" s="53" t="s">
        <v>656</v>
      </c>
      <c r="I192" s="53" t="s">
        <v>110</v>
      </c>
    </row>
    <row r="193" spans="1:9">
      <c r="A193" s="52">
        <v>399</v>
      </c>
      <c r="B193" s="53" t="s">
        <v>352</v>
      </c>
      <c r="C193" s="53" t="s">
        <v>353</v>
      </c>
      <c r="D193" s="54">
        <v>24.993200000000002</v>
      </c>
      <c r="E193" s="53" t="s">
        <v>336</v>
      </c>
      <c r="F193" s="54">
        <v>56.290900000000001</v>
      </c>
      <c r="G193" s="53" t="s">
        <v>353</v>
      </c>
      <c r="H193" s="53" t="s">
        <v>351</v>
      </c>
      <c r="I193" s="53" t="s">
        <v>110</v>
      </c>
    </row>
    <row r="194" spans="1:9">
      <c r="A194" s="52">
        <v>400</v>
      </c>
      <c r="B194" s="53" t="s">
        <v>352</v>
      </c>
      <c r="C194" s="53" t="s">
        <v>353</v>
      </c>
      <c r="D194" s="54">
        <v>27.4925</v>
      </c>
      <c r="E194" s="53" t="s">
        <v>336</v>
      </c>
      <c r="F194" s="54">
        <v>61.92</v>
      </c>
      <c r="G194" s="53" t="s">
        <v>353</v>
      </c>
      <c r="H194" s="53" t="s">
        <v>351</v>
      </c>
      <c r="I194" s="53" t="s">
        <v>110</v>
      </c>
    </row>
    <row r="195" spans="1:9">
      <c r="A195" s="52">
        <v>411</v>
      </c>
      <c r="B195" s="53" t="s">
        <v>368</v>
      </c>
      <c r="C195" s="53" t="s">
        <v>369</v>
      </c>
      <c r="D195" s="54">
        <v>92.807100000000005</v>
      </c>
      <c r="E195" s="53" t="s">
        <v>107</v>
      </c>
      <c r="F195" s="54">
        <v>209.02500000000001</v>
      </c>
      <c r="G195" s="53" t="s">
        <v>369</v>
      </c>
      <c r="H195" s="53" t="s">
        <v>367</v>
      </c>
      <c r="I195" s="53" t="s">
        <v>110</v>
      </c>
    </row>
    <row r="196" spans="1:9">
      <c r="A196" s="52">
        <v>513</v>
      </c>
      <c r="B196" s="53" t="s">
        <v>586</v>
      </c>
      <c r="C196" s="53" t="s">
        <v>587</v>
      </c>
      <c r="D196" s="54">
        <v>199.37569999999999</v>
      </c>
      <c r="E196" s="53" t="s">
        <v>195</v>
      </c>
      <c r="F196" s="54">
        <v>364.09</v>
      </c>
      <c r="G196" s="53" t="s">
        <v>364</v>
      </c>
      <c r="H196" s="53" t="s">
        <v>197</v>
      </c>
      <c r="I196" s="53" t="s">
        <v>110</v>
      </c>
    </row>
    <row r="197" spans="1:9">
      <c r="A197" s="52">
        <v>512</v>
      </c>
      <c r="B197" s="53" t="s">
        <v>584</v>
      </c>
      <c r="C197" s="53" t="s">
        <v>585</v>
      </c>
      <c r="D197" s="54">
        <v>199.37569999999999</v>
      </c>
      <c r="E197" s="53" t="s">
        <v>195</v>
      </c>
      <c r="F197" s="54">
        <v>364.09</v>
      </c>
      <c r="G197" s="53" t="s">
        <v>364</v>
      </c>
      <c r="H197" s="53" t="s">
        <v>197</v>
      </c>
      <c r="I197" s="53" t="s">
        <v>110</v>
      </c>
    </row>
    <row r="198" spans="1:9">
      <c r="A198" s="52">
        <v>511</v>
      </c>
      <c r="B198" s="53" t="s">
        <v>582</v>
      </c>
      <c r="C198" s="53" t="s">
        <v>583</v>
      </c>
      <c r="D198" s="54">
        <v>199.37569999999999</v>
      </c>
      <c r="E198" s="53" t="s">
        <v>195</v>
      </c>
      <c r="F198" s="54">
        <v>364.09</v>
      </c>
      <c r="G198" s="53" t="s">
        <v>364</v>
      </c>
      <c r="H198" s="53" t="s">
        <v>197</v>
      </c>
      <c r="I198" s="53" t="s">
        <v>110</v>
      </c>
    </row>
    <row r="199" spans="1:9">
      <c r="A199" s="52">
        <v>549</v>
      </c>
      <c r="B199" s="53" t="s">
        <v>669</v>
      </c>
      <c r="C199" s="53" t="s">
        <v>670</v>
      </c>
      <c r="D199" s="54">
        <v>199.37569999999999</v>
      </c>
      <c r="E199" s="53" t="s">
        <v>195</v>
      </c>
      <c r="F199" s="54">
        <v>364.09</v>
      </c>
      <c r="G199" s="53" t="s">
        <v>364</v>
      </c>
      <c r="H199" s="53" t="s">
        <v>197</v>
      </c>
      <c r="I199" s="53" t="s">
        <v>110</v>
      </c>
    </row>
    <row r="200" spans="1:9">
      <c r="A200" s="52">
        <v>428</v>
      </c>
      <c r="B200" s="53" t="s">
        <v>402</v>
      </c>
      <c r="C200" s="53" t="s">
        <v>403</v>
      </c>
      <c r="D200" s="54">
        <v>185.8193</v>
      </c>
      <c r="E200" s="53" t="s">
        <v>107</v>
      </c>
      <c r="F200" s="54">
        <v>348.76</v>
      </c>
      <c r="G200" s="53" t="s">
        <v>399</v>
      </c>
      <c r="H200" s="53" t="s">
        <v>197</v>
      </c>
      <c r="I200" s="53" t="s">
        <v>110</v>
      </c>
    </row>
    <row r="201" spans="1:9">
      <c r="A201" s="52">
        <v>427</v>
      </c>
      <c r="B201" s="53" t="s">
        <v>400</v>
      </c>
      <c r="C201" s="53" t="s">
        <v>401</v>
      </c>
      <c r="D201" s="54">
        <v>185.8193</v>
      </c>
      <c r="E201" s="53" t="s">
        <v>107</v>
      </c>
      <c r="F201" s="54">
        <v>348.76</v>
      </c>
      <c r="G201" s="53" t="s">
        <v>399</v>
      </c>
      <c r="H201" s="53" t="s">
        <v>197</v>
      </c>
      <c r="I201" s="53" t="s">
        <v>110</v>
      </c>
    </row>
    <row r="202" spans="1:9">
      <c r="A202" s="52">
        <v>426</v>
      </c>
      <c r="B202" s="53" t="s">
        <v>397</v>
      </c>
      <c r="C202" s="53" t="s">
        <v>398</v>
      </c>
      <c r="D202" s="54">
        <v>185.8193</v>
      </c>
      <c r="E202" s="53" t="s">
        <v>107</v>
      </c>
      <c r="F202" s="54">
        <v>348.76</v>
      </c>
      <c r="G202" s="53" t="s">
        <v>399</v>
      </c>
      <c r="H202" s="53" t="s">
        <v>197</v>
      </c>
      <c r="I202" s="53" t="s">
        <v>110</v>
      </c>
    </row>
    <row r="203" spans="1:9">
      <c r="A203" s="52">
        <v>409</v>
      </c>
      <c r="B203" s="53" t="s">
        <v>362</v>
      </c>
      <c r="C203" s="53" t="s">
        <v>363</v>
      </c>
      <c r="D203" s="54">
        <v>185.8193</v>
      </c>
      <c r="E203" s="53" t="s">
        <v>107</v>
      </c>
      <c r="F203" s="54">
        <v>348.76</v>
      </c>
      <c r="G203" s="53" t="s">
        <v>364</v>
      </c>
      <c r="H203" s="53" t="s">
        <v>197</v>
      </c>
      <c r="I203" s="53" t="s">
        <v>110</v>
      </c>
    </row>
    <row r="204" spans="1:9">
      <c r="A204" s="52">
        <v>395</v>
      </c>
      <c r="B204" s="53" t="s">
        <v>345</v>
      </c>
      <c r="C204" s="53" t="s">
        <v>346</v>
      </c>
      <c r="D204" s="54">
        <v>45.416800000000002</v>
      </c>
      <c r="E204" s="53" t="s">
        <v>336</v>
      </c>
      <c r="F204" s="54">
        <v>102.29</v>
      </c>
      <c r="G204" s="53" t="s">
        <v>346</v>
      </c>
      <c r="H204" s="53" t="s">
        <v>344</v>
      </c>
      <c r="I204" s="53" t="s">
        <v>110</v>
      </c>
    </row>
    <row r="205" spans="1:9">
      <c r="A205" s="52">
        <v>392</v>
      </c>
      <c r="B205" s="53" t="s">
        <v>338</v>
      </c>
      <c r="C205" s="53" t="s">
        <v>339</v>
      </c>
      <c r="D205" s="54">
        <v>77.917599999999993</v>
      </c>
      <c r="E205" s="53" t="s">
        <v>336</v>
      </c>
      <c r="F205" s="54">
        <v>175.49</v>
      </c>
      <c r="G205" s="53" t="s">
        <v>339</v>
      </c>
      <c r="H205" s="53" t="s">
        <v>337</v>
      </c>
      <c r="I205" s="53" t="s">
        <v>110</v>
      </c>
    </row>
    <row r="206" spans="1:9">
      <c r="A206" s="52">
        <v>557</v>
      </c>
      <c r="B206" s="53" t="s">
        <v>686</v>
      </c>
      <c r="C206" s="53" t="s">
        <v>687</v>
      </c>
      <c r="D206" s="54">
        <v>113.88160000000001</v>
      </c>
      <c r="E206" s="53" t="s">
        <v>107</v>
      </c>
      <c r="F206" s="54">
        <v>256.49</v>
      </c>
      <c r="G206" s="53" t="s">
        <v>687</v>
      </c>
      <c r="H206" s="53" t="s">
        <v>685</v>
      </c>
      <c r="I206" s="53" t="s">
        <v>110</v>
      </c>
    </row>
    <row r="207" spans="1:9">
      <c r="A207" s="52">
        <v>602</v>
      </c>
      <c r="B207" s="53" t="s">
        <v>786</v>
      </c>
      <c r="C207" s="53" t="s">
        <v>787</v>
      </c>
      <c r="D207" s="54">
        <v>44.950600000000001</v>
      </c>
      <c r="E207" s="53" t="s">
        <v>336</v>
      </c>
      <c r="F207" s="54">
        <v>101.24</v>
      </c>
      <c r="G207" s="53" t="s">
        <v>787</v>
      </c>
      <c r="H207" s="53" t="s">
        <v>785</v>
      </c>
      <c r="I207" s="53" t="s">
        <v>110</v>
      </c>
    </row>
    <row r="208" spans="1:9">
      <c r="A208" s="52">
        <v>448</v>
      </c>
      <c r="B208" s="53" t="s">
        <v>432</v>
      </c>
      <c r="C208" s="53" t="s">
        <v>433</v>
      </c>
      <c r="D208" s="54">
        <v>8.2459000000000007</v>
      </c>
      <c r="E208" s="53" t="s">
        <v>336</v>
      </c>
      <c r="F208" s="54">
        <v>19.989999999999998</v>
      </c>
      <c r="G208" s="53" t="s">
        <v>433</v>
      </c>
      <c r="H208" s="53" t="s">
        <v>434</v>
      </c>
      <c r="I208" s="53" t="s">
        <v>118</v>
      </c>
    </row>
    <row r="209" spans="1:9">
      <c r="A209" s="52">
        <v>455</v>
      </c>
      <c r="B209" s="53" t="s">
        <v>449</v>
      </c>
      <c r="C209" s="53" t="s">
        <v>450</v>
      </c>
      <c r="D209" s="54">
        <v>24.745899999999999</v>
      </c>
      <c r="E209" s="53" t="s">
        <v>107</v>
      </c>
      <c r="F209" s="54">
        <v>59.99</v>
      </c>
      <c r="G209" s="53" t="s">
        <v>422</v>
      </c>
      <c r="H209" s="53" t="s">
        <v>423</v>
      </c>
      <c r="I209" s="53" t="s">
        <v>126</v>
      </c>
    </row>
    <row r="210" spans="1:9">
      <c r="A210" s="52">
        <v>445</v>
      </c>
      <c r="B210" s="53" t="s">
        <v>420</v>
      </c>
      <c r="C210" s="53" t="s">
        <v>421</v>
      </c>
      <c r="D210" s="54">
        <v>24.745899999999999</v>
      </c>
      <c r="E210" s="53" t="s">
        <v>107</v>
      </c>
      <c r="F210" s="54">
        <v>59.99</v>
      </c>
      <c r="G210" s="53" t="s">
        <v>422</v>
      </c>
      <c r="H210" s="53" t="s">
        <v>423</v>
      </c>
      <c r="I210" s="53" t="s">
        <v>126</v>
      </c>
    </row>
    <row r="211" spans="1:9">
      <c r="A211" s="52">
        <v>453</v>
      </c>
      <c r="B211" s="53" t="s">
        <v>445</v>
      </c>
      <c r="C211" s="53" t="s">
        <v>446</v>
      </c>
      <c r="D211" s="54">
        <v>24.745899999999999</v>
      </c>
      <c r="E211" s="53" t="s">
        <v>107</v>
      </c>
      <c r="F211" s="54">
        <v>59.99</v>
      </c>
      <c r="G211" s="53" t="s">
        <v>422</v>
      </c>
      <c r="H211" s="53" t="s">
        <v>423</v>
      </c>
      <c r="I211" s="53" t="s">
        <v>126</v>
      </c>
    </row>
    <row r="212" spans="1:9">
      <c r="A212" s="52">
        <v>454</v>
      </c>
      <c r="B212" s="53" t="s">
        <v>447</v>
      </c>
      <c r="C212" s="53" t="s">
        <v>448</v>
      </c>
      <c r="D212" s="54">
        <v>24.745899999999999</v>
      </c>
      <c r="E212" s="53" t="s">
        <v>107</v>
      </c>
      <c r="F212" s="54">
        <v>59.99</v>
      </c>
      <c r="G212" s="53" t="s">
        <v>422</v>
      </c>
      <c r="H212" s="53" t="s">
        <v>423</v>
      </c>
      <c r="I212" s="53" t="s">
        <v>126</v>
      </c>
    </row>
    <row r="213" spans="1:9">
      <c r="A213" s="52">
        <v>459</v>
      </c>
      <c r="B213" s="53" t="s">
        <v>459</v>
      </c>
      <c r="C213" s="53" t="s">
        <v>460</v>
      </c>
      <c r="D213" s="54">
        <v>37.120899999999999</v>
      </c>
      <c r="E213" s="53" t="s">
        <v>134</v>
      </c>
      <c r="F213" s="54">
        <v>89.99</v>
      </c>
      <c r="G213" s="53" t="s">
        <v>461</v>
      </c>
      <c r="H213" s="53" t="s">
        <v>462</v>
      </c>
      <c r="I213" s="53" t="s">
        <v>126</v>
      </c>
    </row>
    <row r="214" spans="1:9">
      <c r="A214" s="52">
        <v>460</v>
      </c>
      <c r="B214" s="53" t="s">
        <v>463</v>
      </c>
      <c r="C214" s="53" t="s">
        <v>464</v>
      </c>
      <c r="D214" s="54">
        <v>37.120899999999999</v>
      </c>
      <c r="E214" s="53" t="s">
        <v>134</v>
      </c>
      <c r="F214" s="54">
        <v>89.99</v>
      </c>
      <c r="G214" s="53" t="s">
        <v>461</v>
      </c>
      <c r="H214" s="53" t="s">
        <v>462</v>
      </c>
      <c r="I214" s="53" t="s">
        <v>126</v>
      </c>
    </row>
    <row r="215" spans="1:9">
      <c r="A215" s="52">
        <v>461</v>
      </c>
      <c r="B215" s="53" t="s">
        <v>465</v>
      </c>
      <c r="C215" s="53" t="s">
        <v>466</v>
      </c>
      <c r="D215" s="54">
        <v>37.120899999999999</v>
      </c>
      <c r="E215" s="53" t="s">
        <v>134</v>
      </c>
      <c r="F215" s="54">
        <v>89.99</v>
      </c>
      <c r="G215" s="53" t="s">
        <v>461</v>
      </c>
      <c r="H215" s="53" t="s">
        <v>462</v>
      </c>
      <c r="I215" s="53" t="s">
        <v>126</v>
      </c>
    </row>
    <row r="216" spans="1:9">
      <c r="A216" s="52">
        <v>235</v>
      </c>
      <c r="B216" s="53" t="s">
        <v>145</v>
      </c>
      <c r="C216" s="53" t="s">
        <v>146</v>
      </c>
      <c r="D216" s="54">
        <v>31.724399999999999</v>
      </c>
      <c r="E216" s="53" t="s">
        <v>134</v>
      </c>
      <c r="F216" s="54">
        <v>48.067300000000003</v>
      </c>
      <c r="G216" s="53" t="s">
        <v>139</v>
      </c>
      <c r="H216" s="53" t="s">
        <v>140</v>
      </c>
      <c r="I216" s="53" t="s">
        <v>126</v>
      </c>
    </row>
    <row r="217" spans="1:9">
      <c r="A217" s="52">
        <v>236</v>
      </c>
      <c r="B217" s="53" t="s">
        <v>145</v>
      </c>
      <c r="C217" s="53" t="s">
        <v>146</v>
      </c>
      <c r="D217" s="54">
        <v>29.0807</v>
      </c>
      <c r="E217" s="53" t="s">
        <v>134</v>
      </c>
      <c r="F217" s="54">
        <v>48.067300000000003</v>
      </c>
      <c r="G217" s="53" t="s">
        <v>139</v>
      </c>
      <c r="H217" s="53" t="s">
        <v>140</v>
      </c>
      <c r="I217" s="53" t="s">
        <v>126</v>
      </c>
    </row>
    <row r="218" spans="1:9">
      <c r="A218" s="52">
        <v>237</v>
      </c>
      <c r="B218" s="53" t="s">
        <v>145</v>
      </c>
      <c r="C218" s="53" t="s">
        <v>146</v>
      </c>
      <c r="D218" s="54">
        <v>38.4923</v>
      </c>
      <c r="E218" s="53" t="s">
        <v>134</v>
      </c>
      <c r="F218" s="54">
        <v>49.99</v>
      </c>
      <c r="G218" s="53" t="s">
        <v>139</v>
      </c>
      <c r="H218" s="53" t="s">
        <v>140</v>
      </c>
      <c r="I218" s="53" t="s">
        <v>126</v>
      </c>
    </row>
    <row r="219" spans="1:9">
      <c r="A219" s="52">
        <v>226</v>
      </c>
      <c r="B219" s="53" t="s">
        <v>137</v>
      </c>
      <c r="C219" s="53" t="s">
        <v>138</v>
      </c>
      <c r="D219" s="54">
        <v>31.724399999999999</v>
      </c>
      <c r="E219" s="53" t="s">
        <v>134</v>
      </c>
      <c r="F219" s="54">
        <v>48.067300000000003</v>
      </c>
      <c r="G219" s="53" t="s">
        <v>139</v>
      </c>
      <c r="H219" s="53" t="s">
        <v>140</v>
      </c>
      <c r="I219" s="53" t="s">
        <v>126</v>
      </c>
    </row>
    <row r="220" spans="1:9">
      <c r="A220" s="52">
        <v>227</v>
      </c>
      <c r="B220" s="53" t="s">
        <v>137</v>
      </c>
      <c r="C220" s="53" t="s">
        <v>138</v>
      </c>
      <c r="D220" s="54">
        <v>29.0807</v>
      </c>
      <c r="E220" s="53" t="s">
        <v>134</v>
      </c>
      <c r="F220" s="54">
        <v>48.067300000000003</v>
      </c>
      <c r="G220" s="53" t="s">
        <v>139</v>
      </c>
      <c r="H220" s="53" t="s">
        <v>140</v>
      </c>
      <c r="I220" s="53" t="s">
        <v>126</v>
      </c>
    </row>
    <row r="221" spans="1:9">
      <c r="A221" s="52">
        <v>228</v>
      </c>
      <c r="B221" s="53" t="s">
        <v>137</v>
      </c>
      <c r="C221" s="53" t="s">
        <v>138</v>
      </c>
      <c r="D221" s="54">
        <v>38.4923</v>
      </c>
      <c r="E221" s="53" t="s">
        <v>134</v>
      </c>
      <c r="F221" s="54">
        <v>49.99</v>
      </c>
      <c r="G221" s="53" t="s">
        <v>139</v>
      </c>
      <c r="H221" s="53" t="s">
        <v>140</v>
      </c>
      <c r="I221" s="53" t="s">
        <v>126</v>
      </c>
    </row>
    <row r="222" spans="1:9">
      <c r="A222" s="52">
        <v>229</v>
      </c>
      <c r="B222" s="53" t="s">
        <v>141</v>
      </c>
      <c r="C222" s="53" t="s">
        <v>142</v>
      </c>
      <c r="D222" s="54">
        <v>31.724399999999999</v>
      </c>
      <c r="E222" s="53" t="s">
        <v>134</v>
      </c>
      <c r="F222" s="54">
        <v>48.067300000000003</v>
      </c>
      <c r="G222" s="53" t="s">
        <v>139</v>
      </c>
      <c r="H222" s="53" t="s">
        <v>140</v>
      </c>
      <c r="I222" s="53" t="s">
        <v>126</v>
      </c>
    </row>
    <row r="223" spans="1:9">
      <c r="A223" s="52">
        <v>230</v>
      </c>
      <c r="B223" s="53" t="s">
        <v>141</v>
      </c>
      <c r="C223" s="53" t="s">
        <v>142</v>
      </c>
      <c r="D223" s="54">
        <v>29.0807</v>
      </c>
      <c r="E223" s="53" t="s">
        <v>134</v>
      </c>
      <c r="F223" s="54">
        <v>48.067300000000003</v>
      </c>
      <c r="G223" s="53" t="s">
        <v>139</v>
      </c>
      <c r="H223" s="53" t="s">
        <v>140</v>
      </c>
      <c r="I223" s="53" t="s">
        <v>126</v>
      </c>
    </row>
    <row r="224" spans="1:9">
      <c r="A224" s="52">
        <v>231</v>
      </c>
      <c r="B224" s="53" t="s">
        <v>141</v>
      </c>
      <c r="C224" s="53" t="s">
        <v>142</v>
      </c>
      <c r="D224" s="54">
        <v>38.4923</v>
      </c>
      <c r="E224" s="53" t="s">
        <v>134</v>
      </c>
      <c r="F224" s="54">
        <v>49.99</v>
      </c>
      <c r="G224" s="53" t="s">
        <v>139</v>
      </c>
      <c r="H224" s="53" t="s">
        <v>140</v>
      </c>
      <c r="I224" s="53" t="s">
        <v>126</v>
      </c>
    </row>
    <row r="225" spans="1:9">
      <c r="A225" s="52">
        <v>232</v>
      </c>
      <c r="B225" s="53" t="s">
        <v>143</v>
      </c>
      <c r="C225" s="53" t="s">
        <v>144</v>
      </c>
      <c r="D225" s="54">
        <v>31.724399999999999</v>
      </c>
      <c r="E225" s="53" t="s">
        <v>134</v>
      </c>
      <c r="F225" s="54">
        <v>48.067300000000003</v>
      </c>
      <c r="G225" s="53" t="s">
        <v>139</v>
      </c>
      <c r="H225" s="53" t="s">
        <v>140</v>
      </c>
      <c r="I225" s="53" t="s">
        <v>126</v>
      </c>
    </row>
    <row r="226" spans="1:9">
      <c r="A226" s="52">
        <v>233</v>
      </c>
      <c r="B226" s="53" t="s">
        <v>143</v>
      </c>
      <c r="C226" s="53" t="s">
        <v>144</v>
      </c>
      <c r="D226" s="54">
        <v>29.0807</v>
      </c>
      <c r="E226" s="53" t="s">
        <v>134</v>
      </c>
      <c r="F226" s="54">
        <v>48.067300000000003</v>
      </c>
      <c r="G226" s="53" t="s">
        <v>139</v>
      </c>
      <c r="H226" s="53" t="s">
        <v>140</v>
      </c>
      <c r="I226" s="53" t="s">
        <v>126</v>
      </c>
    </row>
    <row r="227" spans="1:9">
      <c r="A227" s="52">
        <v>234</v>
      </c>
      <c r="B227" s="53" t="s">
        <v>143</v>
      </c>
      <c r="C227" s="53" t="s">
        <v>144</v>
      </c>
      <c r="D227" s="54">
        <v>38.4923</v>
      </c>
      <c r="E227" s="53" t="s">
        <v>134</v>
      </c>
      <c r="F227" s="54">
        <v>49.99</v>
      </c>
      <c r="G227" s="53" t="s">
        <v>139</v>
      </c>
      <c r="H227" s="53" t="s">
        <v>140</v>
      </c>
      <c r="I227" s="53" t="s">
        <v>126</v>
      </c>
    </row>
    <row r="228" spans="1:9">
      <c r="A228" s="52">
        <v>521</v>
      </c>
      <c r="B228" s="53" t="s">
        <v>610</v>
      </c>
      <c r="C228" s="53" t="s">
        <v>611</v>
      </c>
      <c r="D228" s="54">
        <v>12.0413</v>
      </c>
      <c r="E228" s="53" t="s">
        <v>336</v>
      </c>
      <c r="F228" s="54">
        <v>27.12</v>
      </c>
      <c r="G228" s="53" t="s">
        <v>611</v>
      </c>
      <c r="H228" s="53" t="s">
        <v>594</v>
      </c>
      <c r="I228" s="53" t="s">
        <v>110</v>
      </c>
    </row>
    <row r="229" spans="1:9">
      <c r="A229" s="52">
        <v>553</v>
      </c>
      <c r="B229" s="53" t="s">
        <v>677</v>
      </c>
      <c r="C229" s="53" t="s">
        <v>678</v>
      </c>
      <c r="D229" s="54">
        <v>20.463999999999999</v>
      </c>
      <c r="E229" s="53" t="s">
        <v>336</v>
      </c>
      <c r="F229" s="54">
        <v>46.09</v>
      </c>
      <c r="G229" s="53" t="s">
        <v>678</v>
      </c>
      <c r="H229" s="53" t="s">
        <v>351</v>
      </c>
      <c r="I229" s="53" t="s">
        <v>110</v>
      </c>
    </row>
    <row r="230" spans="1:9">
      <c r="A230" s="52">
        <v>493</v>
      </c>
      <c r="B230" s="53" t="s">
        <v>544</v>
      </c>
      <c r="C230" s="53" t="s">
        <v>545</v>
      </c>
      <c r="D230" s="54">
        <v>199.8519</v>
      </c>
      <c r="E230" s="53" t="s">
        <v>324</v>
      </c>
      <c r="F230" s="54">
        <v>333.42</v>
      </c>
      <c r="G230" s="53" t="s">
        <v>546</v>
      </c>
      <c r="H230" s="53" t="s">
        <v>543</v>
      </c>
      <c r="I230" s="53" t="s">
        <v>110</v>
      </c>
    </row>
    <row r="231" spans="1:9">
      <c r="A231" s="52">
        <v>509</v>
      </c>
      <c r="B231" s="53" t="s">
        <v>578</v>
      </c>
      <c r="C231" s="53" t="s">
        <v>579</v>
      </c>
      <c r="D231" s="54">
        <v>199.8519</v>
      </c>
      <c r="E231" s="53" t="s">
        <v>324</v>
      </c>
      <c r="F231" s="54">
        <v>333.42</v>
      </c>
      <c r="G231" s="53" t="s">
        <v>546</v>
      </c>
      <c r="H231" s="53" t="s">
        <v>543</v>
      </c>
      <c r="I231" s="53" t="s">
        <v>110</v>
      </c>
    </row>
    <row r="232" spans="1:9">
      <c r="A232" s="52">
        <v>508</v>
      </c>
      <c r="B232" s="53" t="s">
        <v>576</v>
      </c>
      <c r="C232" s="53" t="s">
        <v>577</v>
      </c>
      <c r="D232" s="54">
        <v>199.8519</v>
      </c>
      <c r="E232" s="53" t="s">
        <v>324</v>
      </c>
      <c r="F232" s="54">
        <v>333.42</v>
      </c>
      <c r="G232" s="53" t="s">
        <v>546</v>
      </c>
      <c r="H232" s="53" t="s">
        <v>543</v>
      </c>
      <c r="I232" s="53" t="s">
        <v>110</v>
      </c>
    </row>
    <row r="233" spans="1:9">
      <c r="A233" s="52">
        <v>507</v>
      </c>
      <c r="B233" s="53" t="s">
        <v>574</v>
      </c>
      <c r="C233" s="53" t="s">
        <v>575</v>
      </c>
      <c r="D233" s="54">
        <v>199.8519</v>
      </c>
      <c r="E233" s="53" t="s">
        <v>324</v>
      </c>
      <c r="F233" s="54">
        <v>333.42</v>
      </c>
      <c r="G233" s="53" t="s">
        <v>546</v>
      </c>
      <c r="H233" s="53" t="s">
        <v>543</v>
      </c>
      <c r="I233" s="53" t="s">
        <v>110</v>
      </c>
    </row>
    <row r="234" spans="1:9">
      <c r="A234" s="52">
        <v>506</v>
      </c>
      <c r="B234" s="53" t="s">
        <v>572</v>
      </c>
      <c r="C234" s="53" t="s">
        <v>573</v>
      </c>
      <c r="D234" s="54">
        <v>199.8519</v>
      </c>
      <c r="E234" s="53" t="s">
        <v>324</v>
      </c>
      <c r="F234" s="54">
        <v>333.42</v>
      </c>
      <c r="G234" s="53" t="s">
        <v>546</v>
      </c>
      <c r="H234" s="53" t="s">
        <v>543</v>
      </c>
      <c r="I234" s="53" t="s">
        <v>110</v>
      </c>
    </row>
    <row r="235" spans="1:9">
      <c r="A235" s="52">
        <v>505</v>
      </c>
      <c r="B235" s="53" t="s">
        <v>570</v>
      </c>
      <c r="C235" s="53" t="s">
        <v>571</v>
      </c>
      <c r="D235" s="54">
        <v>199.8519</v>
      </c>
      <c r="E235" s="53" t="s">
        <v>131</v>
      </c>
      <c r="F235" s="54">
        <v>333.42</v>
      </c>
      <c r="G235" s="53" t="s">
        <v>546</v>
      </c>
      <c r="H235" s="53" t="s">
        <v>543</v>
      </c>
      <c r="I235" s="53" t="s">
        <v>110</v>
      </c>
    </row>
    <row r="236" spans="1:9">
      <c r="A236" s="52">
        <v>504</v>
      </c>
      <c r="B236" s="53" t="s">
        <v>568</v>
      </c>
      <c r="C236" s="53" t="s">
        <v>569</v>
      </c>
      <c r="D236" s="54">
        <v>199.8519</v>
      </c>
      <c r="E236" s="53" t="s">
        <v>131</v>
      </c>
      <c r="F236" s="54">
        <v>333.42</v>
      </c>
      <c r="G236" s="53" t="s">
        <v>546</v>
      </c>
      <c r="H236" s="53" t="s">
        <v>543</v>
      </c>
      <c r="I236" s="53" t="s">
        <v>110</v>
      </c>
    </row>
    <row r="237" spans="1:9">
      <c r="A237" s="52">
        <v>503</v>
      </c>
      <c r="B237" s="53" t="s">
        <v>566</v>
      </c>
      <c r="C237" s="53" t="s">
        <v>567</v>
      </c>
      <c r="D237" s="54">
        <v>199.8519</v>
      </c>
      <c r="E237" s="53" t="s">
        <v>131</v>
      </c>
      <c r="F237" s="54">
        <v>333.42</v>
      </c>
      <c r="G237" s="53" t="s">
        <v>546</v>
      </c>
      <c r="H237" s="53" t="s">
        <v>543</v>
      </c>
      <c r="I237" s="53" t="s">
        <v>110</v>
      </c>
    </row>
    <row r="238" spans="1:9">
      <c r="A238" s="52">
        <v>502</v>
      </c>
      <c r="B238" s="53" t="s">
        <v>564</v>
      </c>
      <c r="C238" s="53" t="s">
        <v>565</v>
      </c>
      <c r="D238" s="54">
        <v>199.8519</v>
      </c>
      <c r="E238" s="53" t="s">
        <v>131</v>
      </c>
      <c r="F238" s="54">
        <v>333.42</v>
      </c>
      <c r="G238" s="53" t="s">
        <v>546</v>
      </c>
      <c r="H238" s="53" t="s">
        <v>543</v>
      </c>
      <c r="I238" s="53" t="s">
        <v>110</v>
      </c>
    </row>
    <row r="239" spans="1:9">
      <c r="A239" s="52">
        <v>510</v>
      </c>
      <c r="B239" s="53" t="s">
        <v>580</v>
      </c>
      <c r="C239" s="53" t="s">
        <v>581</v>
      </c>
      <c r="D239" s="54">
        <v>199.8519</v>
      </c>
      <c r="E239" s="53" t="s">
        <v>131</v>
      </c>
      <c r="F239" s="54">
        <v>333.42</v>
      </c>
      <c r="G239" s="53" t="s">
        <v>546</v>
      </c>
      <c r="H239" s="53" t="s">
        <v>543</v>
      </c>
      <c r="I239" s="53" t="s">
        <v>110</v>
      </c>
    </row>
    <row r="240" spans="1:9">
      <c r="A240" s="52">
        <v>538</v>
      </c>
      <c r="B240" s="53" t="s">
        <v>645</v>
      </c>
      <c r="C240" s="53" t="s">
        <v>646</v>
      </c>
      <c r="D240" s="54">
        <v>8.0373000000000001</v>
      </c>
      <c r="E240" s="53" t="s">
        <v>336</v>
      </c>
      <c r="F240" s="54">
        <v>21.49</v>
      </c>
      <c r="G240" s="53" t="s">
        <v>646</v>
      </c>
      <c r="H240" s="53" t="s">
        <v>508</v>
      </c>
      <c r="I240" s="53" t="s">
        <v>118</v>
      </c>
    </row>
    <row r="241" spans="1:9">
      <c r="A241" s="52">
        <v>518</v>
      </c>
      <c r="B241" s="53" t="s">
        <v>601</v>
      </c>
      <c r="C241" s="53" t="s">
        <v>602</v>
      </c>
      <c r="D241" s="54">
        <v>12.0413</v>
      </c>
      <c r="E241" s="53" t="s">
        <v>336</v>
      </c>
      <c r="F241" s="54">
        <v>27.12</v>
      </c>
      <c r="G241" s="53" t="s">
        <v>603</v>
      </c>
      <c r="H241" s="53" t="s">
        <v>594</v>
      </c>
      <c r="I241" s="53" t="s">
        <v>110</v>
      </c>
    </row>
    <row r="242" spans="1:9">
      <c r="A242" s="52">
        <v>422</v>
      </c>
      <c r="B242" s="53" t="s">
        <v>389</v>
      </c>
      <c r="C242" s="53" t="s">
        <v>390</v>
      </c>
      <c r="D242" s="54">
        <v>49.978900000000003</v>
      </c>
      <c r="E242" s="53" t="s">
        <v>107</v>
      </c>
      <c r="F242" s="54">
        <v>112.565</v>
      </c>
      <c r="G242" s="53" t="s">
        <v>390</v>
      </c>
      <c r="H242" s="53" t="s">
        <v>367</v>
      </c>
      <c r="I242" s="53" t="s">
        <v>110</v>
      </c>
    </row>
    <row r="243" spans="1:9">
      <c r="A243" s="52">
        <v>545</v>
      </c>
      <c r="B243" s="53" t="s">
        <v>661</v>
      </c>
      <c r="C243" s="53" t="s">
        <v>662</v>
      </c>
      <c r="D243" s="54">
        <v>17.977599999999999</v>
      </c>
      <c r="E243" s="53" t="s">
        <v>655</v>
      </c>
      <c r="F243" s="54">
        <v>40.49</v>
      </c>
      <c r="G243" s="53" t="s">
        <v>662</v>
      </c>
      <c r="H243" s="53" t="s">
        <v>656</v>
      </c>
      <c r="I243" s="53" t="s">
        <v>110</v>
      </c>
    </row>
    <row r="244" spans="1:9">
      <c r="A244" s="52">
        <v>403</v>
      </c>
      <c r="B244" s="53" t="s">
        <v>356</v>
      </c>
      <c r="C244" s="53" t="s">
        <v>357</v>
      </c>
      <c r="D244" s="54">
        <v>17.978000000000002</v>
      </c>
      <c r="E244" s="53" t="s">
        <v>336</v>
      </c>
      <c r="F244" s="54">
        <v>40.490900000000003</v>
      </c>
      <c r="G244" s="53" t="s">
        <v>357</v>
      </c>
      <c r="H244" s="53" t="s">
        <v>351</v>
      </c>
      <c r="I244" s="53" t="s">
        <v>110</v>
      </c>
    </row>
    <row r="245" spans="1:9">
      <c r="A245" s="52">
        <v>404</v>
      </c>
      <c r="B245" s="53" t="s">
        <v>356</v>
      </c>
      <c r="C245" s="53" t="s">
        <v>357</v>
      </c>
      <c r="D245" s="54">
        <v>19.7758</v>
      </c>
      <c r="E245" s="53" t="s">
        <v>336</v>
      </c>
      <c r="F245" s="54">
        <v>44.54</v>
      </c>
      <c r="G245" s="53" t="s">
        <v>357</v>
      </c>
      <c r="H245" s="53" t="s">
        <v>351</v>
      </c>
      <c r="I245" s="53" t="s">
        <v>110</v>
      </c>
    </row>
    <row r="246" spans="1:9">
      <c r="A246" s="52">
        <v>413</v>
      </c>
      <c r="B246" s="53" t="s">
        <v>372</v>
      </c>
      <c r="C246" s="53" t="s">
        <v>373</v>
      </c>
      <c r="D246" s="54">
        <v>37.990900000000003</v>
      </c>
      <c r="E246" s="53" t="s">
        <v>107</v>
      </c>
      <c r="F246" s="54">
        <v>85.564999999999998</v>
      </c>
      <c r="G246" s="53" t="s">
        <v>373</v>
      </c>
      <c r="H246" s="53" t="s">
        <v>367</v>
      </c>
      <c r="I246" s="53" t="s">
        <v>110</v>
      </c>
    </row>
    <row r="247" spans="1:9">
      <c r="A247" s="52">
        <v>272</v>
      </c>
      <c r="B247" s="53" t="s">
        <v>174</v>
      </c>
      <c r="C247" s="53" t="s">
        <v>175</v>
      </c>
      <c r="D247" s="54">
        <v>181.48570000000001</v>
      </c>
      <c r="E247" s="53" t="s">
        <v>113</v>
      </c>
      <c r="F247" s="54">
        <v>306.56360000000001</v>
      </c>
      <c r="G247" s="53" t="s">
        <v>159</v>
      </c>
      <c r="H247" s="53" t="s">
        <v>109</v>
      </c>
      <c r="I247" s="53" t="s">
        <v>110</v>
      </c>
    </row>
    <row r="248" spans="1:9">
      <c r="A248" s="52">
        <v>273</v>
      </c>
      <c r="B248" s="53" t="s">
        <v>174</v>
      </c>
      <c r="C248" s="53" t="s">
        <v>175</v>
      </c>
      <c r="D248" s="54">
        <v>187.15710000000001</v>
      </c>
      <c r="E248" s="53" t="s">
        <v>113</v>
      </c>
      <c r="F248" s="54">
        <v>337.22</v>
      </c>
      <c r="G248" s="53" t="s">
        <v>159</v>
      </c>
      <c r="H248" s="53" t="s">
        <v>109</v>
      </c>
      <c r="I248" s="53" t="s">
        <v>110</v>
      </c>
    </row>
    <row r="249" spans="1:9">
      <c r="A249" s="52">
        <v>270</v>
      </c>
      <c r="B249" s="53" t="s">
        <v>172</v>
      </c>
      <c r="C249" s="53" t="s">
        <v>173</v>
      </c>
      <c r="D249" s="54">
        <v>181.48570000000001</v>
      </c>
      <c r="E249" s="53" t="s">
        <v>113</v>
      </c>
      <c r="F249" s="54">
        <v>306.56360000000001</v>
      </c>
      <c r="G249" s="53" t="s">
        <v>159</v>
      </c>
      <c r="H249" s="53" t="s">
        <v>109</v>
      </c>
      <c r="I249" s="53" t="s">
        <v>110</v>
      </c>
    </row>
    <row r="250" spans="1:9">
      <c r="A250" s="52">
        <v>271</v>
      </c>
      <c r="B250" s="53" t="s">
        <v>172</v>
      </c>
      <c r="C250" s="53" t="s">
        <v>173</v>
      </c>
      <c r="D250" s="54">
        <v>187.15710000000001</v>
      </c>
      <c r="E250" s="53" t="s">
        <v>113</v>
      </c>
      <c r="F250" s="54">
        <v>337.22</v>
      </c>
      <c r="G250" s="53" t="s">
        <v>159</v>
      </c>
      <c r="H250" s="53" t="s">
        <v>109</v>
      </c>
      <c r="I250" s="53" t="s">
        <v>110</v>
      </c>
    </row>
    <row r="251" spans="1:9">
      <c r="A251" s="52">
        <v>268</v>
      </c>
      <c r="B251" s="53" t="s">
        <v>170</v>
      </c>
      <c r="C251" s="53" t="s">
        <v>171</v>
      </c>
      <c r="D251" s="54">
        <v>181.48570000000001</v>
      </c>
      <c r="E251" s="53" t="s">
        <v>113</v>
      </c>
      <c r="F251" s="54">
        <v>306.56360000000001</v>
      </c>
      <c r="G251" s="53" t="s">
        <v>159</v>
      </c>
      <c r="H251" s="53" t="s">
        <v>109</v>
      </c>
      <c r="I251" s="53" t="s">
        <v>110</v>
      </c>
    </row>
    <row r="252" spans="1:9">
      <c r="A252" s="52">
        <v>269</v>
      </c>
      <c r="B252" s="53" t="s">
        <v>170</v>
      </c>
      <c r="C252" s="53" t="s">
        <v>171</v>
      </c>
      <c r="D252" s="54">
        <v>187.15710000000001</v>
      </c>
      <c r="E252" s="53" t="s">
        <v>113</v>
      </c>
      <c r="F252" s="54">
        <v>337.22</v>
      </c>
      <c r="G252" s="53" t="s">
        <v>159</v>
      </c>
      <c r="H252" s="53" t="s">
        <v>109</v>
      </c>
      <c r="I252" s="53" t="s">
        <v>110</v>
      </c>
    </row>
    <row r="253" spans="1:9">
      <c r="A253" s="52">
        <v>266</v>
      </c>
      <c r="B253" s="53" t="s">
        <v>168</v>
      </c>
      <c r="C253" s="53" t="s">
        <v>169</v>
      </c>
      <c r="D253" s="54">
        <v>181.48570000000001</v>
      </c>
      <c r="E253" s="53" t="s">
        <v>113</v>
      </c>
      <c r="F253" s="54">
        <v>306.56360000000001</v>
      </c>
      <c r="G253" s="53" t="s">
        <v>159</v>
      </c>
      <c r="H253" s="53" t="s">
        <v>109</v>
      </c>
      <c r="I253" s="53" t="s">
        <v>110</v>
      </c>
    </row>
    <row r="254" spans="1:9">
      <c r="A254" s="52">
        <v>267</v>
      </c>
      <c r="B254" s="53" t="s">
        <v>168</v>
      </c>
      <c r="C254" s="53" t="s">
        <v>169</v>
      </c>
      <c r="D254" s="54">
        <v>187.15710000000001</v>
      </c>
      <c r="E254" s="53" t="s">
        <v>113</v>
      </c>
      <c r="F254" s="54">
        <v>337.22</v>
      </c>
      <c r="G254" s="53" t="s">
        <v>159</v>
      </c>
      <c r="H254" s="53" t="s">
        <v>109</v>
      </c>
      <c r="I254" s="53" t="s">
        <v>110</v>
      </c>
    </row>
    <row r="255" spans="1:9">
      <c r="A255" s="52">
        <v>264</v>
      </c>
      <c r="B255" s="53" t="s">
        <v>166</v>
      </c>
      <c r="C255" s="53" t="s">
        <v>167</v>
      </c>
      <c r="D255" s="54">
        <v>181.48570000000001</v>
      </c>
      <c r="E255" s="53" t="s">
        <v>113</v>
      </c>
      <c r="F255" s="54">
        <v>306.56360000000001</v>
      </c>
      <c r="G255" s="53" t="s">
        <v>159</v>
      </c>
      <c r="H255" s="53" t="s">
        <v>109</v>
      </c>
      <c r="I255" s="53" t="s">
        <v>110</v>
      </c>
    </row>
    <row r="256" spans="1:9">
      <c r="A256" s="52">
        <v>265</v>
      </c>
      <c r="B256" s="53" t="s">
        <v>166</v>
      </c>
      <c r="C256" s="53" t="s">
        <v>167</v>
      </c>
      <c r="D256" s="54">
        <v>187.15710000000001</v>
      </c>
      <c r="E256" s="53" t="s">
        <v>113</v>
      </c>
      <c r="F256" s="54">
        <v>337.22</v>
      </c>
      <c r="G256" s="53" t="s">
        <v>159</v>
      </c>
      <c r="H256" s="53" t="s">
        <v>109</v>
      </c>
      <c r="I256" s="53" t="s">
        <v>110</v>
      </c>
    </row>
    <row r="257" spans="1:9">
      <c r="A257" s="52">
        <v>262</v>
      </c>
      <c r="B257" s="53" t="s">
        <v>164</v>
      </c>
      <c r="C257" s="53" t="s">
        <v>165</v>
      </c>
      <c r="D257" s="54">
        <v>181.48570000000001</v>
      </c>
      <c r="E257" s="53" t="s">
        <v>113</v>
      </c>
      <c r="F257" s="54">
        <v>306.56360000000001</v>
      </c>
      <c r="G257" s="53" t="s">
        <v>159</v>
      </c>
      <c r="H257" s="53" t="s">
        <v>109</v>
      </c>
      <c r="I257" s="53" t="s">
        <v>110</v>
      </c>
    </row>
    <row r="258" spans="1:9">
      <c r="A258" s="52">
        <v>263</v>
      </c>
      <c r="B258" s="53" t="s">
        <v>164</v>
      </c>
      <c r="C258" s="53" t="s">
        <v>165</v>
      </c>
      <c r="D258" s="54">
        <v>187.15710000000001</v>
      </c>
      <c r="E258" s="53" t="s">
        <v>113</v>
      </c>
      <c r="F258" s="54">
        <v>337.22</v>
      </c>
      <c r="G258" s="53" t="s">
        <v>159</v>
      </c>
      <c r="H258" s="53" t="s">
        <v>109</v>
      </c>
      <c r="I258" s="53" t="s">
        <v>110</v>
      </c>
    </row>
    <row r="259" spans="1:9">
      <c r="A259" s="52">
        <v>259</v>
      </c>
      <c r="B259" s="53" t="s">
        <v>162</v>
      </c>
      <c r="C259" s="53" t="s">
        <v>163</v>
      </c>
      <c r="D259" s="54">
        <v>176.19970000000001</v>
      </c>
      <c r="E259" s="53" t="s">
        <v>107</v>
      </c>
      <c r="F259" s="54">
        <v>297.63459999999998</v>
      </c>
      <c r="G259" s="53" t="s">
        <v>159</v>
      </c>
      <c r="H259" s="53" t="s">
        <v>109</v>
      </c>
      <c r="I259" s="53" t="s">
        <v>110</v>
      </c>
    </row>
    <row r="260" spans="1:9">
      <c r="A260" s="52">
        <v>260</v>
      </c>
      <c r="B260" s="53" t="s">
        <v>162</v>
      </c>
      <c r="C260" s="53" t="s">
        <v>163</v>
      </c>
      <c r="D260" s="54">
        <v>170.14279999999999</v>
      </c>
      <c r="E260" s="53" t="s">
        <v>107</v>
      </c>
      <c r="F260" s="54">
        <v>306.56360000000001</v>
      </c>
      <c r="G260" s="53" t="s">
        <v>159</v>
      </c>
      <c r="H260" s="53" t="s">
        <v>109</v>
      </c>
      <c r="I260" s="53" t="s">
        <v>110</v>
      </c>
    </row>
    <row r="261" spans="1:9">
      <c r="A261" s="52">
        <v>261</v>
      </c>
      <c r="B261" s="53" t="s">
        <v>162</v>
      </c>
      <c r="C261" s="53" t="s">
        <v>163</v>
      </c>
      <c r="D261" s="54">
        <v>204.6251</v>
      </c>
      <c r="E261" s="53" t="s">
        <v>107</v>
      </c>
      <c r="F261" s="54">
        <v>337.22</v>
      </c>
      <c r="G261" s="53" t="s">
        <v>159</v>
      </c>
      <c r="H261" s="53" t="s">
        <v>109</v>
      </c>
      <c r="I261" s="53" t="s">
        <v>110</v>
      </c>
    </row>
    <row r="262" spans="1:9">
      <c r="A262" s="52">
        <v>256</v>
      </c>
      <c r="B262" s="53" t="s">
        <v>160</v>
      </c>
      <c r="C262" s="53" t="s">
        <v>161</v>
      </c>
      <c r="D262" s="54">
        <v>176.19970000000001</v>
      </c>
      <c r="E262" s="53" t="s">
        <v>107</v>
      </c>
      <c r="F262" s="54">
        <v>297.63459999999998</v>
      </c>
      <c r="G262" s="53" t="s">
        <v>159</v>
      </c>
      <c r="H262" s="53" t="s">
        <v>109</v>
      </c>
      <c r="I262" s="53" t="s">
        <v>110</v>
      </c>
    </row>
    <row r="263" spans="1:9">
      <c r="A263" s="52">
        <v>257</v>
      </c>
      <c r="B263" s="53" t="s">
        <v>160</v>
      </c>
      <c r="C263" s="53" t="s">
        <v>161</v>
      </c>
      <c r="D263" s="54">
        <v>170.14279999999999</v>
      </c>
      <c r="E263" s="53" t="s">
        <v>107</v>
      </c>
      <c r="F263" s="54">
        <v>306.56360000000001</v>
      </c>
      <c r="G263" s="53" t="s">
        <v>159</v>
      </c>
      <c r="H263" s="53" t="s">
        <v>109</v>
      </c>
      <c r="I263" s="53" t="s">
        <v>110</v>
      </c>
    </row>
    <row r="264" spans="1:9">
      <c r="A264" s="52">
        <v>258</v>
      </c>
      <c r="B264" s="53" t="s">
        <v>160</v>
      </c>
      <c r="C264" s="53" t="s">
        <v>161</v>
      </c>
      <c r="D264" s="54">
        <v>204.6251</v>
      </c>
      <c r="E264" s="53" t="s">
        <v>107</v>
      </c>
      <c r="F264" s="54">
        <v>337.22</v>
      </c>
      <c r="G264" s="53" t="s">
        <v>159</v>
      </c>
      <c r="H264" s="53" t="s">
        <v>109</v>
      </c>
      <c r="I264" s="53" t="s">
        <v>110</v>
      </c>
    </row>
    <row r="265" spans="1:9">
      <c r="A265" s="52">
        <v>253</v>
      </c>
      <c r="B265" s="53" t="s">
        <v>157</v>
      </c>
      <c r="C265" s="53" t="s">
        <v>158</v>
      </c>
      <c r="D265" s="54">
        <v>176.19970000000001</v>
      </c>
      <c r="E265" s="53" t="s">
        <v>107</v>
      </c>
      <c r="F265" s="54">
        <v>297.63459999999998</v>
      </c>
      <c r="G265" s="53" t="s">
        <v>159</v>
      </c>
      <c r="H265" s="53" t="s">
        <v>109</v>
      </c>
      <c r="I265" s="53" t="s">
        <v>110</v>
      </c>
    </row>
    <row r="266" spans="1:9">
      <c r="A266" s="52">
        <v>254</v>
      </c>
      <c r="B266" s="53" t="s">
        <v>157</v>
      </c>
      <c r="C266" s="53" t="s">
        <v>158</v>
      </c>
      <c r="D266" s="54">
        <v>170.14279999999999</v>
      </c>
      <c r="E266" s="53" t="s">
        <v>107</v>
      </c>
      <c r="F266" s="54">
        <v>306.56360000000001</v>
      </c>
      <c r="G266" s="53" t="s">
        <v>159</v>
      </c>
      <c r="H266" s="53" t="s">
        <v>109</v>
      </c>
      <c r="I266" s="53" t="s">
        <v>110</v>
      </c>
    </row>
    <row r="267" spans="1:9">
      <c r="A267" s="52">
        <v>255</v>
      </c>
      <c r="B267" s="53" t="s">
        <v>157</v>
      </c>
      <c r="C267" s="53" t="s">
        <v>158</v>
      </c>
      <c r="D267" s="54">
        <v>204.6251</v>
      </c>
      <c r="E267" s="53" t="s">
        <v>107</v>
      </c>
      <c r="F267" s="54">
        <v>337.22</v>
      </c>
      <c r="G267" s="53" t="s">
        <v>159</v>
      </c>
      <c r="H267" s="53" t="s">
        <v>109</v>
      </c>
      <c r="I267" s="53" t="s">
        <v>110</v>
      </c>
    </row>
    <row r="268" spans="1:9">
      <c r="A268" s="52">
        <v>285</v>
      </c>
      <c r="B268" s="53" t="s">
        <v>191</v>
      </c>
      <c r="C268" s="53" t="s">
        <v>192</v>
      </c>
      <c r="D268" s="54">
        <v>176.19970000000001</v>
      </c>
      <c r="E268" s="53" t="s">
        <v>107</v>
      </c>
      <c r="F268" s="54">
        <v>297.63459999999998</v>
      </c>
      <c r="G268" s="53" t="s">
        <v>159</v>
      </c>
      <c r="H268" s="53" t="s">
        <v>109</v>
      </c>
      <c r="I268" s="53" t="s">
        <v>110</v>
      </c>
    </row>
    <row r="269" spans="1:9">
      <c r="A269" s="52">
        <v>286</v>
      </c>
      <c r="B269" s="53" t="s">
        <v>191</v>
      </c>
      <c r="C269" s="53" t="s">
        <v>192</v>
      </c>
      <c r="D269" s="54">
        <v>170.14279999999999</v>
      </c>
      <c r="E269" s="53" t="s">
        <v>107</v>
      </c>
      <c r="F269" s="54">
        <v>306.56360000000001</v>
      </c>
      <c r="G269" s="53" t="s">
        <v>159</v>
      </c>
      <c r="H269" s="53" t="s">
        <v>109</v>
      </c>
      <c r="I269" s="53" t="s">
        <v>110</v>
      </c>
    </row>
    <row r="270" spans="1:9">
      <c r="A270" s="52">
        <v>287</v>
      </c>
      <c r="B270" s="53" t="s">
        <v>191</v>
      </c>
      <c r="C270" s="53" t="s">
        <v>192</v>
      </c>
      <c r="D270" s="54">
        <v>204.6251</v>
      </c>
      <c r="E270" s="53" t="s">
        <v>107</v>
      </c>
      <c r="F270" s="54">
        <v>337.22</v>
      </c>
      <c r="G270" s="53" t="s">
        <v>159</v>
      </c>
      <c r="H270" s="53" t="s">
        <v>109</v>
      </c>
      <c r="I270" s="53" t="s">
        <v>110</v>
      </c>
    </row>
    <row r="271" spans="1:9">
      <c r="A271" s="52">
        <v>282</v>
      </c>
      <c r="B271" s="53" t="s">
        <v>189</v>
      </c>
      <c r="C271" s="53" t="s">
        <v>190</v>
      </c>
      <c r="D271" s="54">
        <v>176.19970000000001</v>
      </c>
      <c r="E271" s="53" t="s">
        <v>107</v>
      </c>
      <c r="F271" s="54">
        <v>297.63459999999998</v>
      </c>
      <c r="G271" s="53" t="s">
        <v>159</v>
      </c>
      <c r="H271" s="53" t="s">
        <v>109</v>
      </c>
      <c r="I271" s="53" t="s">
        <v>110</v>
      </c>
    </row>
    <row r="272" spans="1:9">
      <c r="A272" s="52">
        <v>283</v>
      </c>
      <c r="B272" s="53" t="s">
        <v>189</v>
      </c>
      <c r="C272" s="53" t="s">
        <v>190</v>
      </c>
      <c r="D272" s="54">
        <v>170.14279999999999</v>
      </c>
      <c r="E272" s="53" t="s">
        <v>107</v>
      </c>
      <c r="F272" s="54">
        <v>306.56360000000001</v>
      </c>
      <c r="G272" s="53" t="s">
        <v>159</v>
      </c>
      <c r="H272" s="53" t="s">
        <v>109</v>
      </c>
      <c r="I272" s="53" t="s">
        <v>110</v>
      </c>
    </row>
    <row r="273" spans="1:9">
      <c r="A273" s="52">
        <v>284</v>
      </c>
      <c r="B273" s="53" t="s">
        <v>189</v>
      </c>
      <c r="C273" s="53" t="s">
        <v>190</v>
      </c>
      <c r="D273" s="54">
        <v>204.6251</v>
      </c>
      <c r="E273" s="53" t="s">
        <v>107</v>
      </c>
      <c r="F273" s="54">
        <v>337.22</v>
      </c>
      <c r="G273" s="53" t="s">
        <v>159</v>
      </c>
      <c r="H273" s="53" t="s">
        <v>109</v>
      </c>
      <c r="I273" s="53" t="s">
        <v>110</v>
      </c>
    </row>
    <row r="274" spans="1:9">
      <c r="A274" s="52">
        <v>279</v>
      </c>
      <c r="B274" s="53" t="s">
        <v>187</v>
      </c>
      <c r="C274" s="53" t="s">
        <v>188</v>
      </c>
      <c r="D274" s="54">
        <v>176.19970000000001</v>
      </c>
      <c r="E274" s="53" t="s">
        <v>107</v>
      </c>
      <c r="F274" s="54">
        <v>297.63459999999998</v>
      </c>
      <c r="G274" s="53" t="s">
        <v>159</v>
      </c>
      <c r="H274" s="53" t="s">
        <v>109</v>
      </c>
      <c r="I274" s="53" t="s">
        <v>110</v>
      </c>
    </row>
    <row r="275" spans="1:9">
      <c r="A275" s="52">
        <v>280</v>
      </c>
      <c r="B275" s="53" t="s">
        <v>187</v>
      </c>
      <c r="C275" s="53" t="s">
        <v>188</v>
      </c>
      <c r="D275" s="54">
        <v>170.14279999999999</v>
      </c>
      <c r="E275" s="53" t="s">
        <v>107</v>
      </c>
      <c r="F275" s="54">
        <v>306.56360000000001</v>
      </c>
      <c r="G275" s="53" t="s">
        <v>159</v>
      </c>
      <c r="H275" s="53" t="s">
        <v>109</v>
      </c>
      <c r="I275" s="53" t="s">
        <v>110</v>
      </c>
    </row>
    <row r="276" spans="1:9">
      <c r="A276" s="52">
        <v>281</v>
      </c>
      <c r="B276" s="53" t="s">
        <v>187</v>
      </c>
      <c r="C276" s="53" t="s">
        <v>188</v>
      </c>
      <c r="D276" s="54">
        <v>204.6251</v>
      </c>
      <c r="E276" s="53" t="s">
        <v>107</v>
      </c>
      <c r="F276" s="54">
        <v>337.22</v>
      </c>
      <c r="G276" s="53" t="s">
        <v>159</v>
      </c>
      <c r="H276" s="53" t="s">
        <v>109</v>
      </c>
      <c r="I276" s="53" t="s">
        <v>110</v>
      </c>
    </row>
    <row r="277" spans="1:9">
      <c r="A277" s="52">
        <v>535</v>
      </c>
      <c r="B277" s="53" t="s">
        <v>639</v>
      </c>
      <c r="C277" s="53" t="s">
        <v>640</v>
      </c>
      <c r="D277" s="54">
        <v>9.3462999999999994</v>
      </c>
      <c r="E277" s="53" t="s">
        <v>336</v>
      </c>
      <c r="F277" s="54">
        <v>24.99</v>
      </c>
      <c r="G277" s="53" t="s">
        <v>640</v>
      </c>
      <c r="H277" s="53" t="s">
        <v>508</v>
      </c>
      <c r="I277" s="53" t="s">
        <v>118</v>
      </c>
    </row>
    <row r="278" spans="1:9">
      <c r="A278" s="52">
        <v>515</v>
      </c>
      <c r="B278" s="53" t="s">
        <v>591</v>
      </c>
      <c r="C278" s="53" t="s">
        <v>592</v>
      </c>
      <c r="D278" s="54">
        <v>12.0413</v>
      </c>
      <c r="E278" s="53" t="s">
        <v>336</v>
      </c>
      <c r="F278" s="54">
        <v>27.12</v>
      </c>
      <c r="G278" s="53" t="s">
        <v>593</v>
      </c>
      <c r="H278" s="53" t="s">
        <v>594</v>
      </c>
      <c r="I278" s="53" t="s">
        <v>110</v>
      </c>
    </row>
    <row r="279" spans="1:9">
      <c r="A279" s="52">
        <v>419</v>
      </c>
      <c r="B279" s="53" t="s">
        <v>383</v>
      </c>
      <c r="C279" s="53" t="s">
        <v>384</v>
      </c>
      <c r="D279" s="54">
        <v>38.958799999999997</v>
      </c>
      <c r="E279" s="53" t="s">
        <v>107</v>
      </c>
      <c r="F279" s="54">
        <v>87.745000000000005</v>
      </c>
      <c r="G279" s="53" t="s">
        <v>384</v>
      </c>
      <c r="H279" s="53" t="s">
        <v>367</v>
      </c>
      <c r="I279" s="53" t="s">
        <v>110</v>
      </c>
    </row>
    <row r="280" spans="1:9">
      <c r="A280" s="52">
        <v>542</v>
      </c>
      <c r="B280" s="53" t="s">
        <v>653</v>
      </c>
      <c r="C280" s="53" t="s">
        <v>654</v>
      </c>
      <c r="D280" s="54">
        <v>17.977599999999999</v>
      </c>
      <c r="E280" s="53" t="s">
        <v>655</v>
      </c>
      <c r="F280" s="54">
        <v>40.49</v>
      </c>
      <c r="G280" s="53" t="s">
        <v>654</v>
      </c>
      <c r="H280" s="53" t="s">
        <v>656</v>
      </c>
      <c r="I280" s="53" t="s">
        <v>110</v>
      </c>
    </row>
    <row r="281" spans="1:9">
      <c r="A281" s="52">
        <v>397</v>
      </c>
      <c r="B281" s="53" t="s">
        <v>349</v>
      </c>
      <c r="C281" s="53" t="s">
        <v>350</v>
      </c>
      <c r="D281" s="54">
        <v>17.978000000000002</v>
      </c>
      <c r="E281" s="53" t="s">
        <v>336</v>
      </c>
      <c r="F281" s="54">
        <v>40.490900000000003</v>
      </c>
      <c r="G281" s="53" t="s">
        <v>350</v>
      </c>
      <c r="H281" s="53" t="s">
        <v>351</v>
      </c>
      <c r="I281" s="53" t="s">
        <v>110</v>
      </c>
    </row>
    <row r="282" spans="1:9">
      <c r="A282" s="52">
        <v>398</v>
      </c>
      <c r="B282" s="53" t="s">
        <v>349</v>
      </c>
      <c r="C282" s="53" t="s">
        <v>350</v>
      </c>
      <c r="D282" s="54">
        <v>19.7758</v>
      </c>
      <c r="E282" s="53" t="s">
        <v>336</v>
      </c>
      <c r="F282" s="54">
        <v>44.54</v>
      </c>
      <c r="G282" s="53" t="s">
        <v>350</v>
      </c>
      <c r="H282" s="53" t="s">
        <v>351</v>
      </c>
      <c r="I282" s="53" t="s">
        <v>110</v>
      </c>
    </row>
    <row r="283" spans="1:9">
      <c r="A283" s="52">
        <v>410</v>
      </c>
      <c r="B283" s="53" t="s">
        <v>365</v>
      </c>
      <c r="C283" s="53" t="s">
        <v>366</v>
      </c>
      <c r="D283" s="54">
        <v>26.970800000000001</v>
      </c>
      <c r="E283" s="53" t="s">
        <v>107</v>
      </c>
      <c r="F283" s="54">
        <v>60.744999999999997</v>
      </c>
      <c r="G283" s="53" t="s">
        <v>366</v>
      </c>
      <c r="H283" s="53" t="s">
        <v>367</v>
      </c>
      <c r="I283" s="53" t="s">
        <v>110</v>
      </c>
    </row>
    <row r="284" spans="1:9">
      <c r="A284" s="52">
        <v>527</v>
      </c>
      <c r="B284" s="53" t="s">
        <v>623</v>
      </c>
      <c r="C284" s="53" t="s">
        <v>624</v>
      </c>
      <c r="D284" s="54">
        <v>144.59379999999999</v>
      </c>
      <c r="E284" s="53" t="s">
        <v>195</v>
      </c>
      <c r="F284" s="54">
        <v>264.05</v>
      </c>
      <c r="G284" s="53" t="s">
        <v>618</v>
      </c>
      <c r="H284" s="53" t="s">
        <v>197</v>
      </c>
      <c r="I284" s="53" t="s">
        <v>110</v>
      </c>
    </row>
    <row r="285" spans="1:9">
      <c r="A285" s="52">
        <v>526</v>
      </c>
      <c r="B285" s="53" t="s">
        <v>621</v>
      </c>
      <c r="C285" s="53" t="s">
        <v>622</v>
      </c>
      <c r="D285" s="54">
        <v>144.59379999999999</v>
      </c>
      <c r="E285" s="53" t="s">
        <v>195</v>
      </c>
      <c r="F285" s="54">
        <v>264.05</v>
      </c>
      <c r="G285" s="53" t="s">
        <v>618</v>
      </c>
      <c r="H285" s="53" t="s">
        <v>197</v>
      </c>
      <c r="I285" s="53" t="s">
        <v>110</v>
      </c>
    </row>
    <row r="286" spans="1:9">
      <c r="A286" s="52">
        <v>525</v>
      </c>
      <c r="B286" s="53" t="s">
        <v>619</v>
      </c>
      <c r="C286" s="53" t="s">
        <v>620</v>
      </c>
      <c r="D286" s="54">
        <v>144.59379999999999</v>
      </c>
      <c r="E286" s="53" t="s">
        <v>195</v>
      </c>
      <c r="F286" s="54">
        <v>264.05</v>
      </c>
      <c r="G286" s="53" t="s">
        <v>618</v>
      </c>
      <c r="H286" s="53" t="s">
        <v>197</v>
      </c>
      <c r="I286" s="53" t="s">
        <v>110</v>
      </c>
    </row>
    <row r="287" spans="1:9">
      <c r="A287" s="52">
        <v>524</v>
      </c>
      <c r="B287" s="53" t="s">
        <v>616</v>
      </c>
      <c r="C287" s="53" t="s">
        <v>617</v>
      </c>
      <c r="D287" s="54">
        <v>144.59379999999999</v>
      </c>
      <c r="E287" s="53" t="s">
        <v>195</v>
      </c>
      <c r="F287" s="54">
        <v>264.05</v>
      </c>
      <c r="G287" s="53" t="s">
        <v>618</v>
      </c>
      <c r="H287" s="53" t="s">
        <v>197</v>
      </c>
      <c r="I287" s="53" t="s">
        <v>110</v>
      </c>
    </row>
    <row r="288" spans="1:9">
      <c r="A288" s="52">
        <v>551</v>
      </c>
      <c r="B288" s="53" t="s">
        <v>673</v>
      </c>
      <c r="C288" s="53" t="s">
        <v>674</v>
      </c>
      <c r="D288" s="54">
        <v>144.59379999999999</v>
      </c>
      <c r="E288" s="53" t="s">
        <v>195</v>
      </c>
      <c r="F288" s="54">
        <v>264.05</v>
      </c>
      <c r="G288" s="53" t="s">
        <v>618</v>
      </c>
      <c r="H288" s="53" t="s">
        <v>197</v>
      </c>
      <c r="I288" s="53" t="s">
        <v>110</v>
      </c>
    </row>
    <row r="289" spans="1:9">
      <c r="A289" s="52">
        <v>534</v>
      </c>
      <c r="B289" s="53" t="s">
        <v>637</v>
      </c>
      <c r="C289" s="53" t="s">
        <v>638</v>
      </c>
      <c r="D289" s="54">
        <v>136.785</v>
      </c>
      <c r="E289" s="53" t="s">
        <v>107</v>
      </c>
      <c r="F289" s="54">
        <v>249.79</v>
      </c>
      <c r="G289" s="53" t="s">
        <v>618</v>
      </c>
      <c r="H289" s="53" t="s">
        <v>197</v>
      </c>
      <c r="I289" s="53" t="s">
        <v>110</v>
      </c>
    </row>
    <row r="290" spans="1:9">
      <c r="A290" s="52">
        <v>533</v>
      </c>
      <c r="B290" s="53" t="s">
        <v>635</v>
      </c>
      <c r="C290" s="53" t="s">
        <v>636</v>
      </c>
      <c r="D290" s="54">
        <v>136.785</v>
      </c>
      <c r="E290" s="53" t="s">
        <v>107</v>
      </c>
      <c r="F290" s="54">
        <v>249.79</v>
      </c>
      <c r="G290" s="53" t="s">
        <v>618</v>
      </c>
      <c r="H290" s="53" t="s">
        <v>197</v>
      </c>
      <c r="I290" s="53" t="s">
        <v>110</v>
      </c>
    </row>
    <row r="291" spans="1:9">
      <c r="A291" s="52">
        <v>532</v>
      </c>
      <c r="B291" s="53" t="s">
        <v>633</v>
      </c>
      <c r="C291" s="53" t="s">
        <v>634</v>
      </c>
      <c r="D291" s="54">
        <v>136.785</v>
      </c>
      <c r="E291" s="53" t="s">
        <v>107</v>
      </c>
      <c r="F291" s="54">
        <v>249.79</v>
      </c>
      <c r="G291" s="53" t="s">
        <v>618</v>
      </c>
      <c r="H291" s="53" t="s">
        <v>197</v>
      </c>
      <c r="I291" s="53" t="s">
        <v>110</v>
      </c>
    </row>
    <row r="292" spans="1:9">
      <c r="A292" s="52">
        <v>531</v>
      </c>
      <c r="B292" s="53" t="s">
        <v>631</v>
      </c>
      <c r="C292" s="53" t="s">
        <v>632</v>
      </c>
      <c r="D292" s="54">
        <v>136.785</v>
      </c>
      <c r="E292" s="53" t="s">
        <v>107</v>
      </c>
      <c r="F292" s="54">
        <v>249.79</v>
      </c>
      <c r="G292" s="53" t="s">
        <v>618</v>
      </c>
      <c r="H292" s="53" t="s">
        <v>197</v>
      </c>
      <c r="I292" s="53" t="s">
        <v>110</v>
      </c>
    </row>
    <row r="293" spans="1:9">
      <c r="A293" s="52">
        <v>550</v>
      </c>
      <c r="B293" s="53" t="s">
        <v>671</v>
      </c>
      <c r="C293" s="53" t="s">
        <v>672</v>
      </c>
      <c r="D293" s="54">
        <v>136.785</v>
      </c>
      <c r="E293" s="53" t="s">
        <v>107</v>
      </c>
      <c r="F293" s="54">
        <v>249.79</v>
      </c>
      <c r="G293" s="53" t="s">
        <v>618</v>
      </c>
      <c r="H293" s="53" t="s">
        <v>197</v>
      </c>
      <c r="I293" s="53" t="s">
        <v>110</v>
      </c>
    </row>
    <row r="294" spans="1:9">
      <c r="A294" s="52">
        <v>394</v>
      </c>
      <c r="B294" s="53" t="s">
        <v>342</v>
      </c>
      <c r="C294" s="53" t="s">
        <v>343</v>
      </c>
      <c r="D294" s="54">
        <v>15.184799999999999</v>
      </c>
      <c r="E294" s="53" t="s">
        <v>336</v>
      </c>
      <c r="F294" s="54">
        <v>34.200000000000003</v>
      </c>
      <c r="G294" s="53" t="s">
        <v>343</v>
      </c>
      <c r="H294" s="53" t="s">
        <v>344</v>
      </c>
      <c r="I294" s="53" t="s">
        <v>110</v>
      </c>
    </row>
    <row r="295" spans="1:9">
      <c r="A295" s="52">
        <v>391</v>
      </c>
      <c r="B295" s="53" t="s">
        <v>334</v>
      </c>
      <c r="C295" s="53" t="s">
        <v>335</v>
      </c>
      <c r="D295" s="54">
        <v>65.809700000000007</v>
      </c>
      <c r="E295" s="53" t="s">
        <v>336</v>
      </c>
      <c r="F295" s="54">
        <v>148.22</v>
      </c>
      <c r="G295" s="53" t="s">
        <v>335</v>
      </c>
      <c r="H295" s="53" t="s">
        <v>337</v>
      </c>
      <c r="I295" s="53" t="s">
        <v>110</v>
      </c>
    </row>
    <row r="296" spans="1:9">
      <c r="A296" s="52">
        <v>556</v>
      </c>
      <c r="B296" s="53" t="s">
        <v>683</v>
      </c>
      <c r="C296" s="53" t="s">
        <v>684</v>
      </c>
      <c r="D296" s="54">
        <v>77.917599999999993</v>
      </c>
      <c r="E296" s="53" t="s">
        <v>107</v>
      </c>
      <c r="F296" s="54">
        <v>175.49</v>
      </c>
      <c r="G296" s="53" t="s">
        <v>684</v>
      </c>
      <c r="H296" s="53" t="s">
        <v>685</v>
      </c>
      <c r="I296" s="53" t="s">
        <v>110</v>
      </c>
    </row>
    <row r="297" spans="1:9">
      <c r="A297" s="52">
        <v>601</v>
      </c>
      <c r="B297" s="53" t="s">
        <v>783</v>
      </c>
      <c r="C297" s="53" t="s">
        <v>784</v>
      </c>
      <c r="D297" s="54">
        <v>23.971599999999999</v>
      </c>
      <c r="E297" s="53" t="s">
        <v>336</v>
      </c>
      <c r="F297" s="54">
        <v>53.99</v>
      </c>
      <c r="G297" s="53" t="s">
        <v>784</v>
      </c>
      <c r="H297" s="53" t="s">
        <v>785</v>
      </c>
      <c r="I297" s="53" t="s">
        <v>110</v>
      </c>
    </row>
    <row r="298" spans="1:9">
      <c r="A298" s="52">
        <v>487</v>
      </c>
      <c r="B298" s="53" t="s">
        <v>527</v>
      </c>
      <c r="C298" s="53" t="s">
        <v>528</v>
      </c>
      <c r="D298" s="54">
        <v>20.566299999999998</v>
      </c>
      <c r="E298" s="53" t="s">
        <v>195</v>
      </c>
      <c r="F298" s="54">
        <v>54.99</v>
      </c>
      <c r="G298" s="53" t="s">
        <v>529</v>
      </c>
      <c r="H298" s="53" t="s">
        <v>530</v>
      </c>
      <c r="I298" s="53" t="s">
        <v>118</v>
      </c>
    </row>
    <row r="299" spans="1:9">
      <c r="A299" s="52">
        <v>523</v>
      </c>
      <c r="B299" s="53" t="s">
        <v>614</v>
      </c>
      <c r="C299" s="53" t="s">
        <v>615</v>
      </c>
      <c r="D299" s="54">
        <v>23.372199999999999</v>
      </c>
      <c r="E299" s="53" t="s">
        <v>336</v>
      </c>
      <c r="F299" s="54">
        <v>52.64</v>
      </c>
      <c r="G299" s="53" t="s">
        <v>615</v>
      </c>
      <c r="H299" s="53" t="s">
        <v>594</v>
      </c>
      <c r="I299" s="53" t="s">
        <v>110</v>
      </c>
    </row>
    <row r="300" spans="1:9">
      <c r="A300" s="52">
        <v>554</v>
      </c>
      <c r="B300" s="53" t="s">
        <v>679</v>
      </c>
      <c r="C300" s="53" t="s">
        <v>680</v>
      </c>
      <c r="D300" s="54">
        <v>40.6571</v>
      </c>
      <c r="E300" s="53" t="s">
        <v>336</v>
      </c>
      <c r="F300" s="54">
        <v>91.57</v>
      </c>
      <c r="G300" s="53" t="s">
        <v>680</v>
      </c>
      <c r="H300" s="53" t="s">
        <v>351</v>
      </c>
      <c r="I300" s="53" t="s">
        <v>110</v>
      </c>
    </row>
    <row r="301" spans="1:9">
      <c r="A301" s="52">
        <v>492</v>
      </c>
      <c r="B301" s="53" t="s">
        <v>540</v>
      </c>
      <c r="C301" s="53" t="s">
        <v>541</v>
      </c>
      <c r="D301" s="54">
        <v>601.74369999999999</v>
      </c>
      <c r="E301" s="53" t="s">
        <v>324</v>
      </c>
      <c r="F301" s="54">
        <v>1003.91</v>
      </c>
      <c r="G301" s="53" t="s">
        <v>542</v>
      </c>
      <c r="H301" s="53" t="s">
        <v>543</v>
      </c>
      <c r="I301" s="53" t="s">
        <v>110</v>
      </c>
    </row>
    <row r="302" spans="1:9">
      <c r="A302" s="52">
        <v>496</v>
      </c>
      <c r="B302" s="53" t="s">
        <v>551</v>
      </c>
      <c r="C302" s="53" t="s">
        <v>552</v>
      </c>
      <c r="D302" s="54">
        <v>601.74369999999999</v>
      </c>
      <c r="E302" s="53" t="s">
        <v>324</v>
      </c>
      <c r="F302" s="54">
        <v>1003.91</v>
      </c>
      <c r="G302" s="53" t="s">
        <v>542</v>
      </c>
      <c r="H302" s="53" t="s">
        <v>543</v>
      </c>
      <c r="I302" s="53" t="s">
        <v>110</v>
      </c>
    </row>
    <row r="303" spans="1:9">
      <c r="A303" s="52">
        <v>495</v>
      </c>
      <c r="B303" s="53" t="s">
        <v>549</v>
      </c>
      <c r="C303" s="53" t="s">
        <v>550</v>
      </c>
      <c r="D303" s="54">
        <v>601.74369999999999</v>
      </c>
      <c r="E303" s="53" t="s">
        <v>324</v>
      </c>
      <c r="F303" s="54">
        <v>1003.91</v>
      </c>
      <c r="G303" s="53" t="s">
        <v>542</v>
      </c>
      <c r="H303" s="53" t="s">
        <v>543</v>
      </c>
      <c r="I303" s="53" t="s">
        <v>110</v>
      </c>
    </row>
    <row r="304" spans="1:9">
      <c r="A304" s="52">
        <v>494</v>
      </c>
      <c r="B304" s="53" t="s">
        <v>547</v>
      </c>
      <c r="C304" s="53" t="s">
        <v>548</v>
      </c>
      <c r="D304" s="54">
        <v>601.74369999999999</v>
      </c>
      <c r="E304" s="53" t="s">
        <v>324</v>
      </c>
      <c r="F304" s="54">
        <v>1003.91</v>
      </c>
      <c r="G304" s="53" t="s">
        <v>542</v>
      </c>
      <c r="H304" s="53" t="s">
        <v>543</v>
      </c>
      <c r="I304" s="53" t="s">
        <v>110</v>
      </c>
    </row>
    <row r="305" spans="1:9">
      <c r="A305" s="52">
        <v>500</v>
      </c>
      <c r="B305" s="53" t="s">
        <v>559</v>
      </c>
      <c r="C305" s="53" t="s">
        <v>560</v>
      </c>
      <c r="D305" s="54">
        <v>601.74369999999999</v>
      </c>
      <c r="E305" s="53" t="s">
        <v>131</v>
      </c>
      <c r="F305" s="54">
        <v>1003.91</v>
      </c>
      <c r="G305" s="53" t="s">
        <v>542</v>
      </c>
      <c r="H305" s="53" t="s">
        <v>543</v>
      </c>
      <c r="I305" s="53" t="s">
        <v>110</v>
      </c>
    </row>
    <row r="306" spans="1:9">
      <c r="A306" s="52">
        <v>499</v>
      </c>
      <c r="B306" s="53" t="s">
        <v>557</v>
      </c>
      <c r="C306" s="53" t="s">
        <v>558</v>
      </c>
      <c r="D306" s="54">
        <v>601.74369999999999</v>
      </c>
      <c r="E306" s="53" t="s">
        <v>131</v>
      </c>
      <c r="F306" s="54">
        <v>1003.91</v>
      </c>
      <c r="G306" s="53" t="s">
        <v>542</v>
      </c>
      <c r="H306" s="53" t="s">
        <v>543</v>
      </c>
      <c r="I306" s="53" t="s">
        <v>110</v>
      </c>
    </row>
    <row r="307" spans="1:9">
      <c r="A307" s="52">
        <v>498</v>
      </c>
      <c r="B307" s="53" t="s">
        <v>555</v>
      </c>
      <c r="C307" s="53" t="s">
        <v>556</v>
      </c>
      <c r="D307" s="54">
        <v>601.74369999999999</v>
      </c>
      <c r="E307" s="53" t="s">
        <v>131</v>
      </c>
      <c r="F307" s="54">
        <v>1003.91</v>
      </c>
      <c r="G307" s="53" t="s">
        <v>542</v>
      </c>
      <c r="H307" s="53" t="s">
        <v>543</v>
      </c>
      <c r="I307" s="53" t="s">
        <v>110</v>
      </c>
    </row>
    <row r="308" spans="1:9">
      <c r="A308" s="52">
        <v>497</v>
      </c>
      <c r="B308" s="53" t="s">
        <v>553</v>
      </c>
      <c r="C308" s="53" t="s">
        <v>554</v>
      </c>
      <c r="D308" s="54">
        <v>601.74369999999999</v>
      </c>
      <c r="E308" s="53" t="s">
        <v>131</v>
      </c>
      <c r="F308" s="54">
        <v>1003.91</v>
      </c>
      <c r="G308" s="53" t="s">
        <v>542</v>
      </c>
      <c r="H308" s="53" t="s">
        <v>543</v>
      </c>
      <c r="I308" s="53" t="s">
        <v>110</v>
      </c>
    </row>
    <row r="309" spans="1:9">
      <c r="A309" s="52">
        <v>540</v>
      </c>
      <c r="B309" s="53" t="s">
        <v>649</v>
      </c>
      <c r="C309" s="53" t="s">
        <v>650</v>
      </c>
      <c r="D309" s="54">
        <v>12.192399999999999</v>
      </c>
      <c r="E309" s="53" t="s">
        <v>336</v>
      </c>
      <c r="F309" s="54">
        <v>32.6</v>
      </c>
      <c r="G309" s="53" t="s">
        <v>650</v>
      </c>
      <c r="H309" s="53" t="s">
        <v>508</v>
      </c>
      <c r="I309" s="53" t="s">
        <v>118</v>
      </c>
    </row>
    <row r="310" spans="1:9">
      <c r="A310" s="52">
        <v>520</v>
      </c>
      <c r="B310" s="53" t="s">
        <v>607</v>
      </c>
      <c r="C310" s="53" t="s">
        <v>608</v>
      </c>
      <c r="D310" s="54">
        <v>23.372199999999999</v>
      </c>
      <c r="E310" s="53" t="s">
        <v>336</v>
      </c>
      <c r="F310" s="54">
        <v>52.64</v>
      </c>
      <c r="G310" s="53" t="s">
        <v>609</v>
      </c>
      <c r="H310" s="53" t="s">
        <v>594</v>
      </c>
      <c r="I310" s="53" t="s">
        <v>110</v>
      </c>
    </row>
    <row r="311" spans="1:9">
      <c r="A311" s="52">
        <v>424</v>
      </c>
      <c r="B311" s="53" t="s">
        <v>393</v>
      </c>
      <c r="C311" s="53" t="s">
        <v>394</v>
      </c>
      <c r="D311" s="54">
        <v>158.53460000000001</v>
      </c>
      <c r="E311" s="53" t="s">
        <v>107</v>
      </c>
      <c r="F311" s="54">
        <v>357.06</v>
      </c>
      <c r="G311" s="53" t="s">
        <v>394</v>
      </c>
      <c r="H311" s="53" t="s">
        <v>367</v>
      </c>
      <c r="I311" s="53" t="s">
        <v>110</v>
      </c>
    </row>
    <row r="312" spans="1:9">
      <c r="A312" s="52">
        <v>547</v>
      </c>
      <c r="B312" s="53" t="s">
        <v>665</v>
      </c>
      <c r="C312" s="53" t="s">
        <v>666</v>
      </c>
      <c r="D312" s="54">
        <v>35.959600000000002</v>
      </c>
      <c r="E312" s="53" t="s">
        <v>655</v>
      </c>
      <c r="F312" s="54">
        <v>80.989999999999995</v>
      </c>
      <c r="G312" s="53" t="s">
        <v>666</v>
      </c>
      <c r="H312" s="53" t="s">
        <v>656</v>
      </c>
      <c r="I312" s="53" t="s">
        <v>110</v>
      </c>
    </row>
    <row r="313" spans="1:9">
      <c r="A313" s="52">
        <v>407</v>
      </c>
      <c r="B313" s="53" t="s">
        <v>360</v>
      </c>
      <c r="C313" s="53" t="s">
        <v>361</v>
      </c>
      <c r="D313" s="54">
        <v>48.545299999999997</v>
      </c>
      <c r="E313" s="53" t="s">
        <v>336</v>
      </c>
      <c r="F313" s="54">
        <v>109.3364</v>
      </c>
      <c r="G313" s="53" t="s">
        <v>361</v>
      </c>
      <c r="H313" s="53" t="s">
        <v>351</v>
      </c>
      <c r="I313" s="53" t="s">
        <v>110</v>
      </c>
    </row>
    <row r="314" spans="1:9">
      <c r="A314" s="52">
        <v>408</v>
      </c>
      <c r="B314" s="53" t="s">
        <v>360</v>
      </c>
      <c r="C314" s="53" t="s">
        <v>361</v>
      </c>
      <c r="D314" s="54">
        <v>53.399900000000002</v>
      </c>
      <c r="E314" s="53" t="s">
        <v>336</v>
      </c>
      <c r="F314" s="54">
        <v>120.27</v>
      </c>
      <c r="G314" s="53" t="s">
        <v>361</v>
      </c>
      <c r="H314" s="53" t="s">
        <v>351</v>
      </c>
      <c r="I314" s="53" t="s">
        <v>110</v>
      </c>
    </row>
    <row r="315" spans="1:9">
      <c r="A315" s="52">
        <v>415</v>
      </c>
      <c r="B315" s="53" t="s">
        <v>376</v>
      </c>
      <c r="C315" s="53" t="s">
        <v>377</v>
      </c>
      <c r="D315" s="54">
        <v>146.54660000000001</v>
      </c>
      <c r="E315" s="53" t="s">
        <v>107</v>
      </c>
      <c r="F315" s="54">
        <v>330.06</v>
      </c>
      <c r="G315" s="53" t="s">
        <v>377</v>
      </c>
      <c r="H315" s="53" t="s">
        <v>367</v>
      </c>
      <c r="I315" s="53" t="s">
        <v>110</v>
      </c>
    </row>
    <row r="316" spans="1:9">
      <c r="A316" s="52">
        <v>238</v>
      </c>
      <c r="B316" s="53" t="s">
        <v>147</v>
      </c>
      <c r="C316" s="53" t="s">
        <v>148</v>
      </c>
      <c r="D316" s="54">
        <v>747.96820000000002</v>
      </c>
      <c r="E316" s="53" t="s">
        <v>113</v>
      </c>
      <c r="F316" s="54">
        <v>1263.4598000000001</v>
      </c>
      <c r="G316" s="53" t="s">
        <v>108</v>
      </c>
      <c r="H316" s="53" t="s">
        <v>109</v>
      </c>
      <c r="I316" s="53" t="s">
        <v>110</v>
      </c>
    </row>
    <row r="317" spans="1:9">
      <c r="A317" s="52">
        <v>239</v>
      </c>
      <c r="B317" s="53" t="s">
        <v>147</v>
      </c>
      <c r="C317" s="53" t="s">
        <v>148</v>
      </c>
      <c r="D317" s="54">
        <v>722.2568</v>
      </c>
      <c r="E317" s="53" t="s">
        <v>113</v>
      </c>
      <c r="F317" s="54">
        <v>1301.3635999999999</v>
      </c>
      <c r="G317" s="53" t="s">
        <v>108</v>
      </c>
      <c r="H317" s="53" t="s">
        <v>109</v>
      </c>
      <c r="I317" s="53" t="s">
        <v>110</v>
      </c>
    </row>
    <row r="318" spans="1:9">
      <c r="A318" s="52">
        <v>240</v>
      </c>
      <c r="B318" s="53" t="s">
        <v>147</v>
      </c>
      <c r="C318" s="53" t="s">
        <v>148</v>
      </c>
      <c r="D318" s="54">
        <v>868.63419999999996</v>
      </c>
      <c r="E318" s="53" t="s">
        <v>113</v>
      </c>
      <c r="F318" s="54">
        <v>1431.5</v>
      </c>
      <c r="G318" s="53" t="s">
        <v>108</v>
      </c>
      <c r="H318" s="53" t="s">
        <v>109</v>
      </c>
      <c r="I318" s="53" t="s">
        <v>110</v>
      </c>
    </row>
    <row r="319" spans="1:9">
      <c r="A319" s="52">
        <v>211</v>
      </c>
      <c r="B319" s="53" t="s">
        <v>111</v>
      </c>
      <c r="C319" s="53" t="s">
        <v>112</v>
      </c>
      <c r="D319" s="54">
        <v>868.63419999999996</v>
      </c>
      <c r="E319" s="53" t="s">
        <v>113</v>
      </c>
      <c r="F319" s="54">
        <v>1431.5</v>
      </c>
      <c r="G319" s="53" t="s">
        <v>108</v>
      </c>
      <c r="H319" s="53" t="s">
        <v>109</v>
      </c>
      <c r="I319" s="53" t="s">
        <v>110</v>
      </c>
    </row>
    <row r="320" spans="1:9">
      <c r="A320" s="52">
        <v>250</v>
      </c>
      <c r="B320" s="53" t="s">
        <v>155</v>
      </c>
      <c r="C320" s="53" t="s">
        <v>156</v>
      </c>
      <c r="D320" s="54">
        <v>747.96820000000002</v>
      </c>
      <c r="E320" s="53" t="s">
        <v>113</v>
      </c>
      <c r="F320" s="54">
        <v>1263.4598000000001</v>
      </c>
      <c r="G320" s="53" t="s">
        <v>108</v>
      </c>
      <c r="H320" s="53" t="s">
        <v>109</v>
      </c>
      <c r="I320" s="53" t="s">
        <v>110</v>
      </c>
    </row>
    <row r="321" spans="1:9">
      <c r="A321" s="52">
        <v>251</v>
      </c>
      <c r="B321" s="53" t="s">
        <v>155</v>
      </c>
      <c r="C321" s="53" t="s">
        <v>156</v>
      </c>
      <c r="D321" s="54">
        <v>722.2568</v>
      </c>
      <c r="E321" s="53" t="s">
        <v>113</v>
      </c>
      <c r="F321" s="54">
        <v>1301.3635999999999</v>
      </c>
      <c r="G321" s="53" t="s">
        <v>108</v>
      </c>
      <c r="H321" s="53" t="s">
        <v>109</v>
      </c>
      <c r="I321" s="53" t="s">
        <v>110</v>
      </c>
    </row>
    <row r="322" spans="1:9">
      <c r="A322" s="52">
        <v>252</v>
      </c>
      <c r="B322" s="53" t="s">
        <v>155</v>
      </c>
      <c r="C322" s="53" t="s">
        <v>156</v>
      </c>
      <c r="D322" s="54">
        <v>868.63419999999996</v>
      </c>
      <c r="E322" s="53" t="s">
        <v>113</v>
      </c>
      <c r="F322" s="54">
        <v>1431.5</v>
      </c>
      <c r="G322" s="53" t="s">
        <v>108</v>
      </c>
      <c r="H322" s="53" t="s">
        <v>109</v>
      </c>
      <c r="I322" s="53" t="s">
        <v>110</v>
      </c>
    </row>
    <row r="323" spans="1:9">
      <c r="A323" s="52">
        <v>247</v>
      </c>
      <c r="B323" s="53" t="s">
        <v>153</v>
      </c>
      <c r="C323" s="53" t="s">
        <v>154</v>
      </c>
      <c r="D323" s="54">
        <v>747.96820000000002</v>
      </c>
      <c r="E323" s="53" t="s">
        <v>113</v>
      </c>
      <c r="F323" s="54">
        <v>1263.4598000000001</v>
      </c>
      <c r="G323" s="53" t="s">
        <v>108</v>
      </c>
      <c r="H323" s="53" t="s">
        <v>109</v>
      </c>
      <c r="I323" s="53" t="s">
        <v>110</v>
      </c>
    </row>
    <row r="324" spans="1:9">
      <c r="A324" s="52">
        <v>248</v>
      </c>
      <c r="B324" s="53" t="s">
        <v>153</v>
      </c>
      <c r="C324" s="53" t="s">
        <v>154</v>
      </c>
      <c r="D324" s="54">
        <v>722.2568</v>
      </c>
      <c r="E324" s="53" t="s">
        <v>113</v>
      </c>
      <c r="F324" s="54">
        <v>1301.3635999999999</v>
      </c>
      <c r="G324" s="53" t="s">
        <v>108</v>
      </c>
      <c r="H324" s="53" t="s">
        <v>109</v>
      </c>
      <c r="I324" s="53" t="s">
        <v>110</v>
      </c>
    </row>
    <row r="325" spans="1:9">
      <c r="A325" s="52">
        <v>249</v>
      </c>
      <c r="B325" s="53" t="s">
        <v>153</v>
      </c>
      <c r="C325" s="53" t="s">
        <v>154</v>
      </c>
      <c r="D325" s="54">
        <v>868.63419999999996</v>
      </c>
      <c r="E325" s="53" t="s">
        <v>113</v>
      </c>
      <c r="F325" s="54">
        <v>1431.5</v>
      </c>
      <c r="G325" s="53" t="s">
        <v>108</v>
      </c>
      <c r="H325" s="53" t="s">
        <v>109</v>
      </c>
      <c r="I325" s="53" t="s">
        <v>110</v>
      </c>
    </row>
    <row r="326" spans="1:9">
      <c r="A326" s="52">
        <v>244</v>
      </c>
      <c r="B326" s="53" t="s">
        <v>151</v>
      </c>
      <c r="C326" s="53" t="s">
        <v>152</v>
      </c>
      <c r="D326" s="54">
        <v>747.96820000000002</v>
      </c>
      <c r="E326" s="53" t="s">
        <v>113</v>
      </c>
      <c r="F326" s="54">
        <v>1263.4598000000001</v>
      </c>
      <c r="G326" s="53" t="s">
        <v>108</v>
      </c>
      <c r="H326" s="53" t="s">
        <v>109</v>
      </c>
      <c r="I326" s="53" t="s">
        <v>110</v>
      </c>
    </row>
    <row r="327" spans="1:9">
      <c r="A327" s="52">
        <v>245</v>
      </c>
      <c r="B327" s="53" t="s">
        <v>151</v>
      </c>
      <c r="C327" s="53" t="s">
        <v>152</v>
      </c>
      <c r="D327" s="54">
        <v>722.2568</v>
      </c>
      <c r="E327" s="53" t="s">
        <v>113</v>
      </c>
      <c r="F327" s="54">
        <v>1301.3635999999999</v>
      </c>
      <c r="G327" s="53" t="s">
        <v>108</v>
      </c>
      <c r="H327" s="53" t="s">
        <v>109</v>
      </c>
      <c r="I327" s="53" t="s">
        <v>110</v>
      </c>
    </row>
    <row r="328" spans="1:9">
      <c r="A328" s="52">
        <v>246</v>
      </c>
      <c r="B328" s="53" t="s">
        <v>151</v>
      </c>
      <c r="C328" s="53" t="s">
        <v>152</v>
      </c>
      <c r="D328" s="54">
        <v>868.63419999999996</v>
      </c>
      <c r="E328" s="53" t="s">
        <v>113</v>
      </c>
      <c r="F328" s="54">
        <v>1431.5</v>
      </c>
      <c r="G328" s="53" t="s">
        <v>108</v>
      </c>
      <c r="H328" s="53" t="s">
        <v>109</v>
      </c>
      <c r="I328" s="53" t="s">
        <v>110</v>
      </c>
    </row>
    <row r="329" spans="1:9">
      <c r="A329" s="52">
        <v>241</v>
      </c>
      <c r="B329" s="53" t="s">
        <v>149</v>
      </c>
      <c r="C329" s="53" t="s">
        <v>150</v>
      </c>
      <c r="D329" s="54">
        <v>747.96820000000002</v>
      </c>
      <c r="E329" s="53" t="s">
        <v>113</v>
      </c>
      <c r="F329" s="54">
        <v>1263.4598000000001</v>
      </c>
      <c r="G329" s="53" t="s">
        <v>108</v>
      </c>
      <c r="H329" s="53" t="s">
        <v>109</v>
      </c>
      <c r="I329" s="53" t="s">
        <v>110</v>
      </c>
    </row>
    <row r="330" spans="1:9">
      <c r="A330" s="52">
        <v>242</v>
      </c>
      <c r="B330" s="53" t="s">
        <v>149</v>
      </c>
      <c r="C330" s="53" t="s">
        <v>150</v>
      </c>
      <c r="D330" s="54">
        <v>722.2568</v>
      </c>
      <c r="E330" s="53" t="s">
        <v>113</v>
      </c>
      <c r="F330" s="54">
        <v>1301.3635999999999</v>
      </c>
      <c r="G330" s="53" t="s">
        <v>108</v>
      </c>
      <c r="H330" s="53" t="s">
        <v>109</v>
      </c>
      <c r="I330" s="53" t="s">
        <v>110</v>
      </c>
    </row>
    <row r="331" spans="1:9">
      <c r="A331" s="52">
        <v>243</v>
      </c>
      <c r="B331" s="53" t="s">
        <v>149</v>
      </c>
      <c r="C331" s="53" t="s">
        <v>150</v>
      </c>
      <c r="D331" s="54">
        <v>868.63419999999996</v>
      </c>
      <c r="E331" s="53" t="s">
        <v>113</v>
      </c>
      <c r="F331" s="54">
        <v>1431.5</v>
      </c>
      <c r="G331" s="53" t="s">
        <v>108</v>
      </c>
      <c r="H331" s="53" t="s">
        <v>109</v>
      </c>
      <c r="I331" s="53" t="s">
        <v>110</v>
      </c>
    </row>
    <row r="332" spans="1:9">
      <c r="A332" s="52">
        <v>437</v>
      </c>
      <c r="B332" s="53" t="s">
        <v>412</v>
      </c>
      <c r="C332" s="53" t="s">
        <v>413</v>
      </c>
      <c r="D332" s="54">
        <v>722.2568</v>
      </c>
      <c r="E332" s="53" t="s">
        <v>107</v>
      </c>
      <c r="F332" s="54">
        <v>1301.3635999999999</v>
      </c>
      <c r="G332" s="53" t="s">
        <v>108</v>
      </c>
      <c r="H332" s="53" t="s">
        <v>109</v>
      </c>
      <c r="I332" s="53" t="s">
        <v>110</v>
      </c>
    </row>
    <row r="333" spans="1:9">
      <c r="A333" s="52">
        <v>438</v>
      </c>
      <c r="B333" s="53" t="s">
        <v>412</v>
      </c>
      <c r="C333" s="53" t="s">
        <v>413</v>
      </c>
      <c r="D333" s="54">
        <v>868.63419999999996</v>
      </c>
      <c r="E333" s="53" t="s">
        <v>107</v>
      </c>
      <c r="F333" s="54">
        <v>1431.5</v>
      </c>
      <c r="G333" s="53" t="s">
        <v>108</v>
      </c>
      <c r="H333" s="53" t="s">
        <v>109</v>
      </c>
      <c r="I333" s="53" t="s">
        <v>110</v>
      </c>
    </row>
    <row r="334" spans="1:9">
      <c r="A334" s="52">
        <v>210</v>
      </c>
      <c r="B334" s="53" t="s">
        <v>105</v>
      </c>
      <c r="C334" s="53" t="s">
        <v>106</v>
      </c>
      <c r="D334" s="54">
        <v>868.63419999999996</v>
      </c>
      <c r="E334" s="53" t="s">
        <v>107</v>
      </c>
      <c r="F334" s="54">
        <v>1431.5</v>
      </c>
      <c r="G334" s="53" t="s">
        <v>108</v>
      </c>
      <c r="H334" s="53" t="s">
        <v>109</v>
      </c>
      <c r="I334" s="53" t="s">
        <v>110</v>
      </c>
    </row>
    <row r="335" spans="1:9">
      <c r="A335" s="52">
        <v>443</v>
      </c>
      <c r="B335" s="53" t="s">
        <v>418</v>
      </c>
      <c r="C335" s="53" t="s">
        <v>419</v>
      </c>
      <c r="D335" s="54">
        <v>722.2568</v>
      </c>
      <c r="E335" s="53" t="s">
        <v>107</v>
      </c>
      <c r="F335" s="54">
        <v>1301.3635999999999</v>
      </c>
      <c r="G335" s="53" t="s">
        <v>108</v>
      </c>
      <c r="H335" s="53" t="s">
        <v>109</v>
      </c>
      <c r="I335" s="53" t="s">
        <v>110</v>
      </c>
    </row>
    <row r="336" spans="1:9">
      <c r="A336" s="52">
        <v>444</v>
      </c>
      <c r="B336" s="53" t="s">
        <v>418</v>
      </c>
      <c r="C336" s="53" t="s">
        <v>419</v>
      </c>
      <c r="D336" s="54">
        <v>868.63419999999996</v>
      </c>
      <c r="E336" s="53" t="s">
        <v>107</v>
      </c>
      <c r="F336" s="54">
        <v>1431.5</v>
      </c>
      <c r="G336" s="53" t="s">
        <v>108</v>
      </c>
      <c r="H336" s="53" t="s">
        <v>109</v>
      </c>
      <c r="I336" s="53" t="s">
        <v>110</v>
      </c>
    </row>
    <row r="337" spans="1:9">
      <c r="A337" s="52">
        <v>441</v>
      </c>
      <c r="B337" s="53" t="s">
        <v>416</v>
      </c>
      <c r="C337" s="53" t="s">
        <v>417</v>
      </c>
      <c r="D337" s="54">
        <v>722.2568</v>
      </c>
      <c r="E337" s="53" t="s">
        <v>107</v>
      </c>
      <c r="F337" s="54">
        <v>1301.3635999999999</v>
      </c>
      <c r="G337" s="53" t="s">
        <v>108</v>
      </c>
      <c r="H337" s="53" t="s">
        <v>109</v>
      </c>
      <c r="I337" s="53" t="s">
        <v>110</v>
      </c>
    </row>
    <row r="338" spans="1:9">
      <c r="A338" s="52">
        <v>442</v>
      </c>
      <c r="B338" s="53" t="s">
        <v>416</v>
      </c>
      <c r="C338" s="53" t="s">
        <v>417</v>
      </c>
      <c r="D338" s="54">
        <v>868.63419999999996</v>
      </c>
      <c r="E338" s="53" t="s">
        <v>107</v>
      </c>
      <c r="F338" s="54">
        <v>1431.5</v>
      </c>
      <c r="G338" s="53" t="s">
        <v>108</v>
      </c>
      <c r="H338" s="53" t="s">
        <v>109</v>
      </c>
      <c r="I338" s="53" t="s">
        <v>110</v>
      </c>
    </row>
    <row r="339" spans="1:9">
      <c r="A339" s="52">
        <v>439</v>
      </c>
      <c r="B339" s="53" t="s">
        <v>414</v>
      </c>
      <c r="C339" s="53" t="s">
        <v>415</v>
      </c>
      <c r="D339" s="54">
        <v>722.2568</v>
      </c>
      <c r="E339" s="53" t="s">
        <v>107</v>
      </c>
      <c r="F339" s="54">
        <v>1301.3635999999999</v>
      </c>
      <c r="G339" s="53" t="s">
        <v>108</v>
      </c>
      <c r="H339" s="53" t="s">
        <v>109</v>
      </c>
      <c r="I339" s="53" t="s">
        <v>110</v>
      </c>
    </row>
    <row r="340" spans="1:9">
      <c r="A340" s="52">
        <v>440</v>
      </c>
      <c r="B340" s="53" t="s">
        <v>414</v>
      </c>
      <c r="C340" s="53" t="s">
        <v>415</v>
      </c>
      <c r="D340" s="54">
        <v>868.63419999999996</v>
      </c>
      <c r="E340" s="53" t="s">
        <v>107</v>
      </c>
      <c r="F340" s="54">
        <v>1431.5</v>
      </c>
      <c r="G340" s="53" t="s">
        <v>108</v>
      </c>
      <c r="H340" s="53" t="s">
        <v>109</v>
      </c>
      <c r="I340" s="53" t="s">
        <v>110</v>
      </c>
    </row>
    <row r="341" spans="1:9">
      <c r="A341" s="52">
        <v>537</v>
      </c>
      <c r="B341" s="53" t="s">
        <v>643</v>
      </c>
      <c r="C341" s="53" t="s">
        <v>644</v>
      </c>
      <c r="D341" s="54">
        <v>13.09</v>
      </c>
      <c r="E341" s="53" t="s">
        <v>336</v>
      </c>
      <c r="F341" s="54">
        <v>35</v>
      </c>
      <c r="G341" s="53" t="s">
        <v>644</v>
      </c>
      <c r="H341" s="53" t="s">
        <v>508</v>
      </c>
      <c r="I341" s="53" t="s">
        <v>118</v>
      </c>
    </row>
    <row r="342" spans="1:9">
      <c r="A342" s="52">
        <v>517</v>
      </c>
      <c r="B342" s="53" t="s">
        <v>598</v>
      </c>
      <c r="C342" s="53" t="s">
        <v>599</v>
      </c>
      <c r="D342" s="54">
        <v>23.372199999999999</v>
      </c>
      <c r="E342" s="53" t="s">
        <v>336</v>
      </c>
      <c r="F342" s="54">
        <v>52.64</v>
      </c>
      <c r="G342" s="53" t="s">
        <v>600</v>
      </c>
      <c r="H342" s="53" t="s">
        <v>594</v>
      </c>
      <c r="I342" s="53" t="s">
        <v>110</v>
      </c>
    </row>
    <row r="343" spans="1:9">
      <c r="A343" s="52">
        <v>421</v>
      </c>
      <c r="B343" s="53" t="s">
        <v>387</v>
      </c>
      <c r="C343" s="53" t="s">
        <v>388</v>
      </c>
      <c r="D343" s="54">
        <v>145.2835</v>
      </c>
      <c r="E343" s="53" t="s">
        <v>107</v>
      </c>
      <c r="F343" s="54">
        <v>327.21499999999997</v>
      </c>
      <c r="G343" s="53" t="s">
        <v>388</v>
      </c>
      <c r="H343" s="53" t="s">
        <v>367</v>
      </c>
      <c r="I343" s="53" t="s">
        <v>110</v>
      </c>
    </row>
    <row r="344" spans="1:9">
      <c r="A344" s="52">
        <v>544</v>
      </c>
      <c r="B344" s="53" t="s">
        <v>659</v>
      </c>
      <c r="C344" s="53" t="s">
        <v>660</v>
      </c>
      <c r="D344" s="54">
        <v>35.959600000000002</v>
      </c>
      <c r="E344" s="53" t="s">
        <v>655</v>
      </c>
      <c r="F344" s="54">
        <v>80.989999999999995</v>
      </c>
      <c r="G344" s="53" t="s">
        <v>660</v>
      </c>
      <c r="H344" s="53" t="s">
        <v>656</v>
      </c>
      <c r="I344" s="53" t="s">
        <v>110</v>
      </c>
    </row>
    <row r="345" spans="1:9">
      <c r="A345" s="52">
        <v>401</v>
      </c>
      <c r="B345" s="53" t="s">
        <v>354</v>
      </c>
      <c r="C345" s="53" t="s">
        <v>355</v>
      </c>
      <c r="D345" s="54">
        <v>48.545299999999997</v>
      </c>
      <c r="E345" s="53" t="s">
        <v>336</v>
      </c>
      <c r="F345" s="54">
        <v>109.3364</v>
      </c>
      <c r="G345" s="53" t="s">
        <v>355</v>
      </c>
      <c r="H345" s="53" t="s">
        <v>351</v>
      </c>
      <c r="I345" s="53" t="s">
        <v>110</v>
      </c>
    </row>
    <row r="346" spans="1:9">
      <c r="A346" s="52">
        <v>402</v>
      </c>
      <c r="B346" s="53" t="s">
        <v>354</v>
      </c>
      <c r="C346" s="53" t="s">
        <v>355</v>
      </c>
      <c r="D346" s="54">
        <v>53.399900000000002</v>
      </c>
      <c r="E346" s="53" t="s">
        <v>336</v>
      </c>
      <c r="F346" s="54">
        <v>120.27</v>
      </c>
      <c r="G346" s="53" t="s">
        <v>355</v>
      </c>
      <c r="H346" s="53" t="s">
        <v>351</v>
      </c>
      <c r="I346" s="53" t="s">
        <v>110</v>
      </c>
    </row>
    <row r="347" spans="1:9">
      <c r="A347" s="52">
        <v>412</v>
      </c>
      <c r="B347" s="53" t="s">
        <v>370</v>
      </c>
      <c r="C347" s="53" t="s">
        <v>371</v>
      </c>
      <c r="D347" s="54">
        <v>133.2955</v>
      </c>
      <c r="E347" s="53" t="s">
        <v>107</v>
      </c>
      <c r="F347" s="54">
        <v>300.21499999999997</v>
      </c>
      <c r="G347" s="53" t="s">
        <v>371</v>
      </c>
      <c r="H347" s="53" t="s">
        <v>367</v>
      </c>
      <c r="I347" s="53" t="s">
        <v>110</v>
      </c>
    </row>
    <row r="348" spans="1:9">
      <c r="A348" s="52">
        <v>292</v>
      </c>
      <c r="B348" s="53" t="s">
        <v>200</v>
      </c>
      <c r="C348" s="53" t="s">
        <v>201</v>
      </c>
      <c r="D348" s="54">
        <v>706.81100000000004</v>
      </c>
      <c r="E348" s="53" t="s">
        <v>195</v>
      </c>
      <c r="F348" s="54">
        <v>1364.5</v>
      </c>
      <c r="G348" s="53" t="s">
        <v>196</v>
      </c>
      <c r="H348" s="53" t="s">
        <v>197</v>
      </c>
      <c r="I348" s="53" t="s">
        <v>110</v>
      </c>
    </row>
    <row r="349" spans="1:9">
      <c r="A349" s="52">
        <v>293</v>
      </c>
      <c r="B349" s="53" t="s">
        <v>202</v>
      </c>
      <c r="C349" s="53" t="s">
        <v>203</v>
      </c>
      <c r="D349" s="54">
        <v>623.84029999999996</v>
      </c>
      <c r="E349" s="53" t="s">
        <v>195</v>
      </c>
      <c r="F349" s="54">
        <v>1204.3248000000001</v>
      </c>
      <c r="G349" s="53" t="s">
        <v>196</v>
      </c>
      <c r="H349" s="53" t="s">
        <v>197</v>
      </c>
      <c r="I349" s="53" t="s">
        <v>110</v>
      </c>
    </row>
    <row r="350" spans="1:9">
      <c r="A350" s="52">
        <v>294</v>
      </c>
      <c r="B350" s="53" t="s">
        <v>202</v>
      </c>
      <c r="C350" s="53" t="s">
        <v>203</v>
      </c>
      <c r="D350" s="54">
        <v>660.91420000000005</v>
      </c>
      <c r="E350" s="53" t="s">
        <v>195</v>
      </c>
      <c r="F350" s="54">
        <v>1240.4545000000001</v>
      </c>
      <c r="G350" s="53" t="s">
        <v>196</v>
      </c>
      <c r="H350" s="53" t="s">
        <v>197</v>
      </c>
      <c r="I350" s="53" t="s">
        <v>110</v>
      </c>
    </row>
    <row r="351" spans="1:9">
      <c r="A351" s="52">
        <v>295</v>
      </c>
      <c r="B351" s="53" t="s">
        <v>202</v>
      </c>
      <c r="C351" s="53" t="s">
        <v>203</v>
      </c>
      <c r="D351" s="54">
        <v>747.2002</v>
      </c>
      <c r="E351" s="53" t="s">
        <v>195</v>
      </c>
      <c r="F351" s="54">
        <v>1364.5</v>
      </c>
      <c r="G351" s="53" t="s">
        <v>196</v>
      </c>
      <c r="H351" s="53" t="s">
        <v>197</v>
      </c>
      <c r="I351" s="53" t="s">
        <v>110</v>
      </c>
    </row>
    <row r="352" spans="1:9">
      <c r="A352" s="52">
        <v>291</v>
      </c>
      <c r="B352" s="53" t="s">
        <v>198</v>
      </c>
      <c r="C352" s="53" t="s">
        <v>199</v>
      </c>
      <c r="D352" s="54">
        <v>706.81100000000004</v>
      </c>
      <c r="E352" s="53" t="s">
        <v>195</v>
      </c>
      <c r="F352" s="54">
        <v>1364.5</v>
      </c>
      <c r="G352" s="53" t="s">
        <v>196</v>
      </c>
      <c r="H352" s="53" t="s">
        <v>197</v>
      </c>
      <c r="I352" s="53" t="s">
        <v>110</v>
      </c>
    </row>
    <row r="353" spans="1:9">
      <c r="A353" s="52">
        <v>288</v>
      </c>
      <c r="B353" s="53" t="s">
        <v>193</v>
      </c>
      <c r="C353" s="53" t="s">
        <v>194</v>
      </c>
      <c r="D353" s="54">
        <v>623.84029999999996</v>
      </c>
      <c r="E353" s="53" t="s">
        <v>195</v>
      </c>
      <c r="F353" s="54">
        <v>1204.3248000000001</v>
      </c>
      <c r="G353" s="53" t="s">
        <v>196</v>
      </c>
      <c r="H353" s="53" t="s">
        <v>197</v>
      </c>
      <c r="I353" s="53" t="s">
        <v>110</v>
      </c>
    </row>
    <row r="354" spans="1:9">
      <c r="A354" s="52">
        <v>289</v>
      </c>
      <c r="B354" s="53" t="s">
        <v>193</v>
      </c>
      <c r="C354" s="53" t="s">
        <v>194</v>
      </c>
      <c r="D354" s="54">
        <v>660.91420000000005</v>
      </c>
      <c r="E354" s="53" t="s">
        <v>195</v>
      </c>
      <c r="F354" s="54">
        <v>1240.4545000000001</v>
      </c>
      <c r="G354" s="53" t="s">
        <v>196</v>
      </c>
      <c r="H354" s="53" t="s">
        <v>197</v>
      </c>
      <c r="I354" s="53" t="s">
        <v>110</v>
      </c>
    </row>
    <row r="355" spans="1:9">
      <c r="A355" s="52">
        <v>290</v>
      </c>
      <c r="B355" s="53" t="s">
        <v>193</v>
      </c>
      <c r="C355" s="53" t="s">
        <v>194</v>
      </c>
      <c r="D355" s="54">
        <v>747.2002</v>
      </c>
      <c r="E355" s="53" t="s">
        <v>195</v>
      </c>
      <c r="F355" s="54">
        <v>1364.5</v>
      </c>
      <c r="G355" s="53" t="s">
        <v>196</v>
      </c>
      <c r="H355" s="53" t="s">
        <v>197</v>
      </c>
      <c r="I355" s="53" t="s">
        <v>110</v>
      </c>
    </row>
    <row r="356" spans="1:9">
      <c r="A356" s="52">
        <v>307</v>
      </c>
      <c r="B356" s="53" t="s">
        <v>214</v>
      </c>
      <c r="C356" s="53" t="s">
        <v>215</v>
      </c>
      <c r="D356" s="54">
        <v>623.84029999999996</v>
      </c>
      <c r="E356" s="53" t="s">
        <v>195</v>
      </c>
      <c r="F356" s="54">
        <v>1204.3248000000001</v>
      </c>
      <c r="G356" s="53" t="s">
        <v>196</v>
      </c>
      <c r="H356" s="53" t="s">
        <v>197</v>
      </c>
      <c r="I356" s="53" t="s">
        <v>110</v>
      </c>
    </row>
    <row r="357" spans="1:9">
      <c r="A357" s="52">
        <v>308</v>
      </c>
      <c r="B357" s="53" t="s">
        <v>214</v>
      </c>
      <c r="C357" s="53" t="s">
        <v>215</v>
      </c>
      <c r="D357" s="54">
        <v>660.91420000000005</v>
      </c>
      <c r="E357" s="53" t="s">
        <v>195</v>
      </c>
      <c r="F357" s="54">
        <v>1240.4545000000001</v>
      </c>
      <c r="G357" s="53" t="s">
        <v>196</v>
      </c>
      <c r="H357" s="53" t="s">
        <v>197</v>
      </c>
      <c r="I357" s="53" t="s">
        <v>110</v>
      </c>
    </row>
    <row r="358" spans="1:9">
      <c r="A358" s="52">
        <v>309</v>
      </c>
      <c r="B358" s="53" t="s">
        <v>214</v>
      </c>
      <c r="C358" s="53" t="s">
        <v>215</v>
      </c>
      <c r="D358" s="54">
        <v>747.2002</v>
      </c>
      <c r="E358" s="53" t="s">
        <v>195</v>
      </c>
      <c r="F358" s="54">
        <v>1364.5</v>
      </c>
      <c r="G358" s="53" t="s">
        <v>196</v>
      </c>
      <c r="H358" s="53" t="s">
        <v>197</v>
      </c>
      <c r="I358" s="53" t="s">
        <v>110</v>
      </c>
    </row>
    <row r="359" spans="1:9">
      <c r="A359" s="52">
        <v>300</v>
      </c>
      <c r="B359" s="53" t="s">
        <v>208</v>
      </c>
      <c r="C359" s="53" t="s">
        <v>209</v>
      </c>
      <c r="D359" s="54">
        <v>699.09280000000001</v>
      </c>
      <c r="E359" s="53" t="s">
        <v>107</v>
      </c>
      <c r="F359" s="54">
        <v>1349.6</v>
      </c>
      <c r="G359" s="53" t="s">
        <v>196</v>
      </c>
      <c r="H359" s="53" t="s">
        <v>197</v>
      </c>
      <c r="I359" s="53" t="s">
        <v>110</v>
      </c>
    </row>
    <row r="360" spans="1:9">
      <c r="A360" s="52">
        <v>301</v>
      </c>
      <c r="B360" s="53" t="s">
        <v>210</v>
      </c>
      <c r="C360" s="53" t="s">
        <v>211</v>
      </c>
      <c r="D360" s="54">
        <v>617.02809999999999</v>
      </c>
      <c r="E360" s="53" t="s">
        <v>107</v>
      </c>
      <c r="F360" s="54">
        <v>1191.1739</v>
      </c>
      <c r="G360" s="53" t="s">
        <v>196</v>
      </c>
      <c r="H360" s="53" t="s">
        <v>197</v>
      </c>
      <c r="I360" s="53" t="s">
        <v>110</v>
      </c>
    </row>
    <row r="361" spans="1:9">
      <c r="A361" s="52">
        <v>302</v>
      </c>
      <c r="B361" s="53" t="s">
        <v>210</v>
      </c>
      <c r="C361" s="53" t="s">
        <v>211</v>
      </c>
      <c r="D361" s="54">
        <v>653.69709999999998</v>
      </c>
      <c r="E361" s="53" t="s">
        <v>107</v>
      </c>
      <c r="F361" s="54">
        <v>1226.9091000000001</v>
      </c>
      <c r="G361" s="53" t="s">
        <v>196</v>
      </c>
      <c r="H361" s="53" t="s">
        <v>197</v>
      </c>
      <c r="I361" s="53" t="s">
        <v>110</v>
      </c>
    </row>
    <row r="362" spans="1:9">
      <c r="A362" s="52">
        <v>303</v>
      </c>
      <c r="B362" s="53" t="s">
        <v>210</v>
      </c>
      <c r="C362" s="53" t="s">
        <v>211</v>
      </c>
      <c r="D362" s="54">
        <v>739.04100000000005</v>
      </c>
      <c r="E362" s="53" t="s">
        <v>107</v>
      </c>
      <c r="F362" s="54">
        <v>1349.6</v>
      </c>
      <c r="G362" s="53" t="s">
        <v>196</v>
      </c>
      <c r="H362" s="53" t="s">
        <v>197</v>
      </c>
      <c r="I362" s="53" t="s">
        <v>110</v>
      </c>
    </row>
    <row r="363" spans="1:9">
      <c r="A363" s="52">
        <v>299</v>
      </c>
      <c r="B363" s="53" t="s">
        <v>206</v>
      </c>
      <c r="C363" s="53" t="s">
        <v>207</v>
      </c>
      <c r="D363" s="54">
        <v>699.09280000000001</v>
      </c>
      <c r="E363" s="53" t="s">
        <v>107</v>
      </c>
      <c r="F363" s="54">
        <v>1349.6</v>
      </c>
      <c r="G363" s="53" t="s">
        <v>196</v>
      </c>
      <c r="H363" s="53" t="s">
        <v>197</v>
      </c>
      <c r="I363" s="53" t="s">
        <v>110</v>
      </c>
    </row>
    <row r="364" spans="1:9">
      <c r="A364" s="52">
        <v>296</v>
      </c>
      <c r="B364" s="53" t="s">
        <v>204</v>
      </c>
      <c r="C364" s="53" t="s">
        <v>205</v>
      </c>
      <c r="D364" s="54">
        <v>617.02809999999999</v>
      </c>
      <c r="E364" s="53" t="s">
        <v>107</v>
      </c>
      <c r="F364" s="54">
        <v>1191.1739</v>
      </c>
      <c r="G364" s="53" t="s">
        <v>196</v>
      </c>
      <c r="H364" s="53" t="s">
        <v>197</v>
      </c>
      <c r="I364" s="53" t="s">
        <v>110</v>
      </c>
    </row>
    <row r="365" spans="1:9">
      <c r="A365" s="52">
        <v>297</v>
      </c>
      <c r="B365" s="53" t="s">
        <v>204</v>
      </c>
      <c r="C365" s="53" t="s">
        <v>205</v>
      </c>
      <c r="D365" s="54">
        <v>653.69709999999998</v>
      </c>
      <c r="E365" s="53" t="s">
        <v>107</v>
      </c>
      <c r="F365" s="54">
        <v>1226.9091000000001</v>
      </c>
      <c r="G365" s="53" t="s">
        <v>196</v>
      </c>
      <c r="H365" s="53" t="s">
        <v>197</v>
      </c>
      <c r="I365" s="53" t="s">
        <v>110</v>
      </c>
    </row>
    <row r="366" spans="1:9">
      <c r="A366" s="52">
        <v>298</v>
      </c>
      <c r="B366" s="53" t="s">
        <v>204</v>
      </c>
      <c r="C366" s="53" t="s">
        <v>205</v>
      </c>
      <c r="D366" s="54">
        <v>739.04100000000005</v>
      </c>
      <c r="E366" s="53" t="s">
        <v>107</v>
      </c>
      <c r="F366" s="54">
        <v>1349.6</v>
      </c>
      <c r="G366" s="53" t="s">
        <v>196</v>
      </c>
      <c r="H366" s="53" t="s">
        <v>197</v>
      </c>
      <c r="I366" s="53" t="s">
        <v>110</v>
      </c>
    </row>
    <row r="367" spans="1:9">
      <c r="A367" s="52">
        <v>304</v>
      </c>
      <c r="B367" s="53" t="s">
        <v>212</v>
      </c>
      <c r="C367" s="53" t="s">
        <v>213</v>
      </c>
      <c r="D367" s="54">
        <v>617.02809999999999</v>
      </c>
      <c r="E367" s="53" t="s">
        <v>107</v>
      </c>
      <c r="F367" s="54">
        <v>1191.1739</v>
      </c>
      <c r="G367" s="53" t="s">
        <v>196</v>
      </c>
      <c r="H367" s="53" t="s">
        <v>197</v>
      </c>
      <c r="I367" s="53" t="s">
        <v>110</v>
      </c>
    </row>
    <row r="368" spans="1:9">
      <c r="A368" s="52">
        <v>305</v>
      </c>
      <c r="B368" s="53" t="s">
        <v>212</v>
      </c>
      <c r="C368" s="53" t="s">
        <v>213</v>
      </c>
      <c r="D368" s="54">
        <v>653.69709999999998</v>
      </c>
      <c r="E368" s="53" t="s">
        <v>107</v>
      </c>
      <c r="F368" s="54">
        <v>1226.9091000000001</v>
      </c>
      <c r="G368" s="53" t="s">
        <v>196</v>
      </c>
      <c r="H368" s="53" t="s">
        <v>197</v>
      </c>
      <c r="I368" s="53" t="s">
        <v>110</v>
      </c>
    </row>
    <row r="369" spans="1:9">
      <c r="A369" s="52">
        <v>306</v>
      </c>
      <c r="B369" s="53" t="s">
        <v>212</v>
      </c>
      <c r="C369" s="53" t="s">
        <v>213</v>
      </c>
      <c r="D369" s="54">
        <v>739.04100000000005</v>
      </c>
      <c r="E369" s="53" t="s">
        <v>107</v>
      </c>
      <c r="F369" s="54">
        <v>1349.6</v>
      </c>
      <c r="G369" s="53" t="s">
        <v>196</v>
      </c>
      <c r="H369" s="53" t="s">
        <v>197</v>
      </c>
      <c r="I369" s="53" t="s">
        <v>110</v>
      </c>
    </row>
    <row r="370" spans="1:9">
      <c r="A370" s="52">
        <v>396</v>
      </c>
      <c r="B370" s="53" t="s">
        <v>347</v>
      </c>
      <c r="C370" s="53" t="s">
        <v>348</v>
      </c>
      <c r="D370" s="54">
        <v>55.380099999999999</v>
      </c>
      <c r="E370" s="53" t="s">
        <v>336</v>
      </c>
      <c r="F370" s="54">
        <v>124.73</v>
      </c>
      <c r="G370" s="53" t="s">
        <v>348</v>
      </c>
      <c r="H370" s="53" t="s">
        <v>344</v>
      </c>
      <c r="I370" s="53" t="s">
        <v>110</v>
      </c>
    </row>
    <row r="371" spans="1:9">
      <c r="A371" s="52">
        <v>393</v>
      </c>
      <c r="B371" s="53" t="s">
        <v>340</v>
      </c>
      <c r="C371" s="53" t="s">
        <v>341</v>
      </c>
      <c r="D371" s="54">
        <v>101.89360000000001</v>
      </c>
      <c r="E371" s="53" t="s">
        <v>336</v>
      </c>
      <c r="F371" s="54">
        <v>229.49</v>
      </c>
      <c r="G371" s="53" t="s">
        <v>341</v>
      </c>
      <c r="H371" s="53" t="s">
        <v>337</v>
      </c>
      <c r="I371" s="53" t="s">
        <v>110</v>
      </c>
    </row>
    <row r="372" spans="1:9">
      <c r="A372" s="52">
        <v>558</v>
      </c>
      <c r="B372" s="53" t="s">
        <v>688</v>
      </c>
      <c r="C372" s="53" t="s">
        <v>689</v>
      </c>
      <c r="D372" s="54">
        <v>179.81559999999999</v>
      </c>
      <c r="E372" s="53" t="s">
        <v>107</v>
      </c>
      <c r="F372" s="54">
        <v>404.99</v>
      </c>
      <c r="G372" s="53" t="s">
        <v>689</v>
      </c>
      <c r="H372" s="53" t="s">
        <v>685</v>
      </c>
      <c r="I372" s="53" t="s">
        <v>110</v>
      </c>
    </row>
    <row r="373" spans="1:9">
      <c r="A373" s="52">
        <v>603</v>
      </c>
      <c r="B373" s="53" t="s">
        <v>788</v>
      </c>
      <c r="C373" s="53" t="s">
        <v>789</v>
      </c>
      <c r="D373" s="54">
        <v>53.941600000000001</v>
      </c>
      <c r="E373" s="53" t="s">
        <v>336</v>
      </c>
      <c r="F373" s="54">
        <v>121.49</v>
      </c>
      <c r="G373" s="53" t="s">
        <v>789</v>
      </c>
      <c r="H373" s="53" t="s">
        <v>785</v>
      </c>
      <c r="I373" s="53" t="s">
        <v>110</v>
      </c>
    </row>
    <row r="374" spans="1:9">
      <c r="A374" s="52">
        <v>483</v>
      </c>
      <c r="B374" s="53" t="s">
        <v>514</v>
      </c>
      <c r="C374" s="53" t="s">
        <v>515</v>
      </c>
      <c r="D374" s="54">
        <v>44.88</v>
      </c>
      <c r="E374" s="53" t="s">
        <v>336</v>
      </c>
      <c r="F374" s="54">
        <v>120</v>
      </c>
      <c r="G374" s="53" t="s">
        <v>515</v>
      </c>
      <c r="H374" s="53" t="s">
        <v>516</v>
      </c>
      <c r="I374" s="53" t="s">
        <v>118</v>
      </c>
    </row>
    <row r="375" spans="1:9">
      <c r="A375" s="52">
        <v>452</v>
      </c>
      <c r="B375" s="53" t="s">
        <v>443</v>
      </c>
      <c r="C375" s="53" t="s">
        <v>444</v>
      </c>
      <c r="D375" s="54">
        <v>18.558399999999999</v>
      </c>
      <c r="E375" s="53" t="s">
        <v>336</v>
      </c>
      <c r="F375" s="54">
        <v>44.99</v>
      </c>
      <c r="G375" s="53" t="s">
        <v>444</v>
      </c>
      <c r="H375" s="53" t="s">
        <v>440</v>
      </c>
      <c r="I375" s="53" t="s">
        <v>118</v>
      </c>
    </row>
    <row r="376" spans="1:9">
      <c r="A376" s="52">
        <v>451</v>
      </c>
      <c r="B376" s="53" t="s">
        <v>441</v>
      </c>
      <c r="C376" s="53" t="s">
        <v>442</v>
      </c>
      <c r="D376" s="54">
        <v>14.433400000000001</v>
      </c>
      <c r="E376" s="53" t="s">
        <v>336</v>
      </c>
      <c r="F376" s="54">
        <v>34.99</v>
      </c>
      <c r="G376" s="53" t="s">
        <v>442</v>
      </c>
      <c r="H376" s="53" t="s">
        <v>440</v>
      </c>
      <c r="I376" s="53" t="s">
        <v>118</v>
      </c>
    </row>
    <row r="377" spans="1:9">
      <c r="A377" s="52">
        <v>462</v>
      </c>
      <c r="B377" s="53" t="s">
        <v>467</v>
      </c>
      <c r="C377" s="53" t="s">
        <v>468</v>
      </c>
      <c r="D377" s="54">
        <v>9.7135999999999996</v>
      </c>
      <c r="E377" s="53" t="s">
        <v>107</v>
      </c>
      <c r="F377" s="54">
        <v>23.548100000000002</v>
      </c>
      <c r="G377" s="53" t="s">
        <v>469</v>
      </c>
      <c r="H377" s="53" t="s">
        <v>470</v>
      </c>
      <c r="I377" s="53" t="s">
        <v>126</v>
      </c>
    </row>
    <row r="378" spans="1:9">
      <c r="A378" s="52">
        <v>463</v>
      </c>
      <c r="B378" s="53" t="s">
        <v>467</v>
      </c>
      <c r="C378" s="53" t="s">
        <v>468</v>
      </c>
      <c r="D378" s="54">
        <v>9.1593</v>
      </c>
      <c r="E378" s="53" t="s">
        <v>107</v>
      </c>
      <c r="F378" s="54">
        <v>24.49</v>
      </c>
      <c r="G378" s="53" t="s">
        <v>469</v>
      </c>
      <c r="H378" s="53" t="s">
        <v>470</v>
      </c>
      <c r="I378" s="53" t="s">
        <v>126</v>
      </c>
    </row>
    <row r="379" spans="1:9">
      <c r="A379" s="52">
        <v>464</v>
      </c>
      <c r="B379" s="53" t="s">
        <v>471</v>
      </c>
      <c r="C379" s="53" t="s">
        <v>472</v>
      </c>
      <c r="D379" s="54">
        <v>9.7135999999999996</v>
      </c>
      <c r="E379" s="53" t="s">
        <v>107</v>
      </c>
      <c r="F379" s="54">
        <v>23.548100000000002</v>
      </c>
      <c r="G379" s="53" t="s">
        <v>469</v>
      </c>
      <c r="H379" s="53" t="s">
        <v>470</v>
      </c>
      <c r="I379" s="53" t="s">
        <v>126</v>
      </c>
    </row>
    <row r="380" spans="1:9">
      <c r="A380" s="52">
        <v>465</v>
      </c>
      <c r="B380" s="53" t="s">
        <v>471</v>
      </c>
      <c r="C380" s="53" t="s">
        <v>472</v>
      </c>
      <c r="D380" s="54">
        <v>9.1593</v>
      </c>
      <c r="E380" s="53" t="s">
        <v>107</v>
      </c>
      <c r="F380" s="54">
        <v>24.49</v>
      </c>
      <c r="G380" s="53" t="s">
        <v>469</v>
      </c>
      <c r="H380" s="53" t="s">
        <v>470</v>
      </c>
      <c r="I380" s="53" t="s">
        <v>126</v>
      </c>
    </row>
    <row r="381" spans="1:9">
      <c r="A381" s="52">
        <v>466</v>
      </c>
      <c r="B381" s="53" t="s">
        <v>473</v>
      </c>
      <c r="C381" s="53" t="s">
        <v>474</v>
      </c>
      <c r="D381" s="54">
        <v>9.7135999999999996</v>
      </c>
      <c r="E381" s="53" t="s">
        <v>107</v>
      </c>
      <c r="F381" s="54">
        <v>23.548100000000002</v>
      </c>
      <c r="G381" s="53" t="s">
        <v>469</v>
      </c>
      <c r="H381" s="53" t="s">
        <v>470</v>
      </c>
      <c r="I381" s="53" t="s">
        <v>126</v>
      </c>
    </row>
    <row r="382" spans="1:9">
      <c r="A382" s="52">
        <v>467</v>
      </c>
      <c r="B382" s="53" t="s">
        <v>473</v>
      </c>
      <c r="C382" s="53" t="s">
        <v>474</v>
      </c>
      <c r="D382" s="54">
        <v>9.1593</v>
      </c>
      <c r="E382" s="53" t="s">
        <v>107</v>
      </c>
      <c r="F382" s="54">
        <v>24.49</v>
      </c>
      <c r="G382" s="53" t="s">
        <v>469</v>
      </c>
      <c r="H382" s="53" t="s">
        <v>470</v>
      </c>
      <c r="I382" s="53" t="s">
        <v>126</v>
      </c>
    </row>
    <row r="383" spans="1:9">
      <c r="A383" s="52">
        <v>468</v>
      </c>
      <c r="B383" s="53" t="s">
        <v>475</v>
      </c>
      <c r="C383" s="53" t="s">
        <v>476</v>
      </c>
      <c r="D383" s="54">
        <v>15.6709</v>
      </c>
      <c r="E383" s="53" t="s">
        <v>107</v>
      </c>
      <c r="F383" s="54">
        <v>37.99</v>
      </c>
      <c r="G383" s="53" t="s">
        <v>477</v>
      </c>
      <c r="H383" s="53" t="s">
        <v>470</v>
      </c>
      <c r="I383" s="53" t="s">
        <v>126</v>
      </c>
    </row>
    <row r="384" spans="1:9">
      <c r="A384" s="52">
        <v>469</v>
      </c>
      <c r="B384" s="53" t="s">
        <v>478</v>
      </c>
      <c r="C384" s="53" t="s">
        <v>479</v>
      </c>
      <c r="D384" s="54">
        <v>15.6709</v>
      </c>
      <c r="E384" s="53" t="s">
        <v>107</v>
      </c>
      <c r="F384" s="54">
        <v>37.99</v>
      </c>
      <c r="G384" s="53" t="s">
        <v>477</v>
      </c>
      <c r="H384" s="53" t="s">
        <v>470</v>
      </c>
      <c r="I384" s="53" t="s">
        <v>126</v>
      </c>
    </row>
    <row r="385" spans="1:9">
      <c r="A385" s="52">
        <v>470</v>
      </c>
      <c r="B385" s="53" t="s">
        <v>480</v>
      </c>
      <c r="C385" s="53" t="s">
        <v>481</v>
      </c>
      <c r="D385" s="54">
        <v>15.6709</v>
      </c>
      <c r="E385" s="53" t="s">
        <v>107</v>
      </c>
      <c r="F385" s="54">
        <v>37.99</v>
      </c>
      <c r="G385" s="53" t="s">
        <v>477</v>
      </c>
      <c r="H385" s="53" t="s">
        <v>470</v>
      </c>
      <c r="I385" s="53" t="s">
        <v>126</v>
      </c>
    </row>
    <row r="386" spans="1:9">
      <c r="A386" s="52">
        <v>552</v>
      </c>
      <c r="B386" s="53" t="s">
        <v>675</v>
      </c>
      <c r="C386" s="53" t="s">
        <v>676</v>
      </c>
      <c r="D386" s="54">
        <v>40.621600000000001</v>
      </c>
      <c r="E386" s="53" t="s">
        <v>195</v>
      </c>
      <c r="F386" s="54">
        <v>91.49</v>
      </c>
      <c r="G386" s="53" t="s">
        <v>676</v>
      </c>
      <c r="H386" s="53" t="s">
        <v>563</v>
      </c>
      <c r="I386" s="53" t="s">
        <v>110</v>
      </c>
    </row>
    <row r="387" spans="1:9">
      <c r="A387" s="52">
        <v>555</v>
      </c>
      <c r="B387" s="53" t="s">
        <v>681</v>
      </c>
      <c r="C387" s="53" t="s">
        <v>682</v>
      </c>
      <c r="D387" s="54">
        <v>47.286000000000001</v>
      </c>
      <c r="E387" s="53" t="s">
        <v>195</v>
      </c>
      <c r="F387" s="54">
        <v>106.5</v>
      </c>
      <c r="G387" s="53" t="s">
        <v>682</v>
      </c>
      <c r="H387" s="53" t="s">
        <v>590</v>
      </c>
      <c r="I387" s="53" t="s">
        <v>110</v>
      </c>
    </row>
    <row r="388" spans="1:9">
      <c r="A388" s="52">
        <v>485</v>
      </c>
      <c r="B388" s="53" t="s">
        <v>521</v>
      </c>
      <c r="C388" s="53" t="s">
        <v>522</v>
      </c>
      <c r="D388" s="54">
        <v>8.2204999999999995</v>
      </c>
      <c r="E388" s="53" t="s">
        <v>336</v>
      </c>
      <c r="F388" s="54">
        <v>21.98</v>
      </c>
      <c r="G388" s="53" t="s">
        <v>522</v>
      </c>
      <c r="H388" s="53" t="s">
        <v>523</v>
      </c>
      <c r="I388" s="53" t="s">
        <v>118</v>
      </c>
    </row>
    <row r="389" spans="1:9">
      <c r="A389" s="52">
        <v>471</v>
      </c>
      <c r="B389" s="53" t="s">
        <v>482</v>
      </c>
      <c r="C389" s="53" t="s">
        <v>483</v>
      </c>
      <c r="D389" s="54">
        <v>23.748999999999999</v>
      </c>
      <c r="E389" s="53" t="s">
        <v>131</v>
      </c>
      <c r="F389" s="54">
        <v>63.5</v>
      </c>
      <c r="G389" s="53" t="s">
        <v>484</v>
      </c>
      <c r="H389" s="53" t="s">
        <v>485</v>
      </c>
      <c r="I389" s="53" t="s">
        <v>126</v>
      </c>
    </row>
    <row r="390" spans="1:9">
      <c r="A390" s="52">
        <v>472</v>
      </c>
      <c r="B390" s="53" t="s">
        <v>486</v>
      </c>
      <c r="C390" s="53" t="s">
        <v>487</v>
      </c>
      <c r="D390" s="54">
        <v>23.748999999999999</v>
      </c>
      <c r="E390" s="53" t="s">
        <v>131</v>
      </c>
      <c r="F390" s="54">
        <v>63.5</v>
      </c>
      <c r="G390" s="53" t="s">
        <v>484</v>
      </c>
      <c r="H390" s="53" t="s">
        <v>485</v>
      </c>
      <c r="I390" s="53" t="s">
        <v>126</v>
      </c>
    </row>
    <row r="391" spans="1:9">
      <c r="A391" s="52">
        <v>473</v>
      </c>
      <c r="B391" s="53" t="s">
        <v>488</v>
      </c>
      <c r="C391" s="53" t="s">
        <v>489</v>
      </c>
      <c r="D391" s="54">
        <v>23.748999999999999</v>
      </c>
      <c r="E391" s="53" t="s">
        <v>131</v>
      </c>
      <c r="F391" s="54">
        <v>63.5</v>
      </c>
      <c r="G391" s="53" t="s">
        <v>484</v>
      </c>
      <c r="H391" s="53" t="s">
        <v>485</v>
      </c>
      <c r="I391" s="53" t="s">
        <v>126</v>
      </c>
    </row>
    <row r="392" spans="1:9">
      <c r="A392" s="52">
        <v>559</v>
      </c>
      <c r="B392" s="53" t="s">
        <v>690</v>
      </c>
      <c r="C392" s="53" t="s">
        <v>691</v>
      </c>
      <c r="D392" s="54">
        <v>8.9865999999999993</v>
      </c>
      <c r="E392" s="53" t="s">
        <v>195</v>
      </c>
      <c r="F392" s="54">
        <v>20.239999999999998</v>
      </c>
      <c r="G392" s="53" t="s">
        <v>691</v>
      </c>
      <c r="H392" s="53" t="s">
        <v>692</v>
      </c>
      <c r="I392" s="53" t="s">
        <v>110</v>
      </c>
    </row>
    <row r="393" spans="1:9">
      <c r="A393" s="52">
        <v>447</v>
      </c>
      <c r="B393" s="53" t="s">
        <v>429</v>
      </c>
      <c r="C393" s="53" t="s">
        <v>430</v>
      </c>
      <c r="D393" s="54">
        <v>10.3125</v>
      </c>
      <c r="E393" s="53" t="s">
        <v>336</v>
      </c>
      <c r="F393" s="54">
        <v>25</v>
      </c>
      <c r="G393" s="53" t="s">
        <v>430</v>
      </c>
      <c r="H393" s="53" t="s">
        <v>431</v>
      </c>
      <c r="I393" s="53" t="s">
        <v>118</v>
      </c>
    </row>
    <row r="394" spans="1:9">
      <c r="A394" s="52">
        <v>484</v>
      </c>
      <c r="B394" s="53" t="s">
        <v>517</v>
      </c>
      <c r="C394" s="53" t="s">
        <v>518</v>
      </c>
      <c r="D394" s="54">
        <v>2.9733000000000001</v>
      </c>
      <c r="E394" s="53" t="s">
        <v>336</v>
      </c>
      <c r="F394" s="54">
        <v>7.95</v>
      </c>
      <c r="G394" s="53" t="s">
        <v>519</v>
      </c>
      <c r="H394" s="53" t="s">
        <v>520</v>
      </c>
      <c r="I394" s="53" t="s">
        <v>118</v>
      </c>
    </row>
    <row r="395" spans="1:9">
      <c r="A395" s="52">
        <v>223</v>
      </c>
      <c r="B395" s="53" t="s">
        <v>132</v>
      </c>
      <c r="C395" s="53" t="s">
        <v>133</v>
      </c>
      <c r="D395" s="54">
        <v>5.7051999999999996</v>
      </c>
      <c r="E395" s="53" t="s">
        <v>134</v>
      </c>
      <c r="F395" s="54">
        <v>8.6441999999999997</v>
      </c>
      <c r="G395" s="53" t="s">
        <v>135</v>
      </c>
      <c r="H395" s="53" t="s">
        <v>136</v>
      </c>
      <c r="I395" s="53" t="s">
        <v>126</v>
      </c>
    </row>
    <row r="396" spans="1:9">
      <c r="A396" s="52">
        <v>224</v>
      </c>
      <c r="B396" s="53" t="s">
        <v>132</v>
      </c>
      <c r="C396" s="53" t="s">
        <v>133</v>
      </c>
      <c r="D396" s="54">
        <v>5.2297000000000002</v>
      </c>
      <c r="E396" s="53" t="s">
        <v>134</v>
      </c>
      <c r="F396" s="54">
        <v>8.6441999999999997</v>
      </c>
      <c r="G396" s="53" t="s">
        <v>135</v>
      </c>
      <c r="H396" s="53" t="s">
        <v>136</v>
      </c>
      <c r="I396" s="53" t="s">
        <v>126</v>
      </c>
    </row>
    <row r="397" spans="1:9">
      <c r="A397" s="52">
        <v>225</v>
      </c>
      <c r="B397" s="53" t="s">
        <v>132</v>
      </c>
      <c r="C397" s="53" t="s">
        <v>133</v>
      </c>
      <c r="D397" s="54">
        <v>6.9222999999999999</v>
      </c>
      <c r="E397" s="53" t="s">
        <v>134</v>
      </c>
      <c r="F397" s="54">
        <v>8.99</v>
      </c>
      <c r="G397" s="53" t="s">
        <v>135</v>
      </c>
      <c r="H397" s="53" t="s">
        <v>136</v>
      </c>
      <c r="I397" s="53" t="s">
        <v>126</v>
      </c>
    </row>
    <row r="398" spans="1:9">
      <c r="A398" s="52">
        <v>486</v>
      </c>
      <c r="B398" s="53" t="s">
        <v>524</v>
      </c>
      <c r="C398" s="53" t="s">
        <v>525</v>
      </c>
      <c r="D398" s="54">
        <v>59.466000000000001</v>
      </c>
      <c r="E398" s="53" t="s">
        <v>336</v>
      </c>
      <c r="F398" s="54">
        <v>159</v>
      </c>
      <c r="G398" s="53" t="s">
        <v>525</v>
      </c>
      <c r="H398" s="53" t="s">
        <v>526</v>
      </c>
      <c r="I398" s="53" t="s">
        <v>118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258E-4DA5-4B7F-AA1C-5CD46DEFA41F}">
  <dimension ref="A1:C38"/>
  <sheetViews>
    <sheetView tabSelected="1" workbookViewId="0">
      <selection activeCell="F14" sqref="F14"/>
    </sheetView>
  </sheetViews>
  <sheetFormatPr defaultRowHeight="14.5"/>
  <cols>
    <col min="1" max="1" width="11.54296875" bestFit="1" customWidth="1"/>
    <col min="2" max="2" width="31.453125" bestFit="1" customWidth="1"/>
    <col min="3" max="3" width="15.54296875" bestFit="1" customWidth="1"/>
  </cols>
  <sheetData>
    <row r="1" spans="1:3">
      <c r="A1" t="s">
        <v>812</v>
      </c>
      <c r="B1" s="7">
        <v>500</v>
      </c>
    </row>
    <row r="3" spans="1:3">
      <c r="A3" t="s">
        <v>97</v>
      </c>
      <c r="B3" t="s">
        <v>98</v>
      </c>
      <c r="C3" t="s">
        <v>99</v>
      </c>
    </row>
    <row r="4" spans="1:3">
      <c r="A4" s="53" t="s">
        <v>451</v>
      </c>
      <c r="B4" s="53" t="s">
        <v>452</v>
      </c>
      <c r="C4" s="54">
        <v>30.933399999999999</v>
      </c>
    </row>
    <row r="5" spans="1:3">
      <c r="A5" s="53" t="s">
        <v>495</v>
      </c>
      <c r="B5" s="53" t="s">
        <v>496</v>
      </c>
      <c r="C5" s="54">
        <v>26.176300000000001</v>
      </c>
    </row>
    <row r="6" spans="1:3">
      <c r="A6" s="53" t="s">
        <v>497</v>
      </c>
      <c r="B6" s="53" t="s">
        <v>498</v>
      </c>
      <c r="C6" s="54">
        <v>1.8663000000000001</v>
      </c>
    </row>
    <row r="7" spans="1:3">
      <c r="A7" s="53" t="s">
        <v>424</v>
      </c>
      <c r="B7" s="53" t="s">
        <v>425</v>
      </c>
      <c r="C7" s="54">
        <v>51.5625</v>
      </c>
    </row>
    <row r="8" spans="1:3">
      <c r="A8" s="53" t="s">
        <v>721</v>
      </c>
      <c r="B8" s="53" t="s">
        <v>722</v>
      </c>
      <c r="C8" s="54">
        <v>461.44479999999999</v>
      </c>
    </row>
    <row r="9" spans="1:3">
      <c r="A9" s="53" t="s">
        <v>693</v>
      </c>
      <c r="B9" s="53" t="s">
        <v>694</v>
      </c>
      <c r="C9" s="54">
        <v>755.1508</v>
      </c>
    </row>
    <row r="10" spans="1:3">
      <c r="A10" s="53" t="s">
        <v>723</v>
      </c>
      <c r="B10" s="53" t="s">
        <v>724</v>
      </c>
      <c r="C10" s="54">
        <v>1481.9378999999999</v>
      </c>
    </row>
    <row r="11" spans="1:3">
      <c r="A11" s="53" t="s">
        <v>629</v>
      </c>
      <c r="B11" s="53" t="s">
        <v>630</v>
      </c>
      <c r="C11" s="54">
        <v>1.8663000000000001</v>
      </c>
    </row>
    <row r="12" spans="1:3">
      <c r="A12" s="53" t="s">
        <v>651</v>
      </c>
      <c r="B12" s="53" t="s">
        <v>652</v>
      </c>
      <c r="C12" s="54">
        <v>10.8423</v>
      </c>
    </row>
    <row r="13" spans="1:3">
      <c r="A13" s="53" t="s">
        <v>395</v>
      </c>
      <c r="B13" s="53" t="s">
        <v>396</v>
      </c>
      <c r="C13" s="54">
        <v>108.78440000000001</v>
      </c>
    </row>
    <row r="14" spans="1:3">
      <c r="A14" s="53" t="s">
        <v>667</v>
      </c>
      <c r="B14" s="53" t="s">
        <v>668</v>
      </c>
      <c r="C14" s="54">
        <v>35.959600000000002</v>
      </c>
    </row>
    <row r="15" spans="1:3">
      <c r="A15" s="53" t="s">
        <v>378</v>
      </c>
      <c r="B15" s="53" t="s">
        <v>379</v>
      </c>
      <c r="C15" s="54">
        <v>96.796400000000006</v>
      </c>
    </row>
    <row r="16" spans="1:3">
      <c r="A16" s="53" t="s">
        <v>437</v>
      </c>
      <c r="B16" s="53" t="s">
        <v>438</v>
      </c>
      <c r="C16" s="54">
        <v>5.7709000000000001</v>
      </c>
    </row>
    <row r="17" spans="1:3">
      <c r="A17" s="53" t="s">
        <v>114</v>
      </c>
      <c r="B17" s="53" t="s">
        <v>115</v>
      </c>
      <c r="C17" s="54">
        <v>12.027799999999999</v>
      </c>
    </row>
    <row r="18" spans="1:3">
      <c r="A18" s="53" t="s">
        <v>536</v>
      </c>
      <c r="B18" s="53" t="s">
        <v>537</v>
      </c>
      <c r="C18" s="54">
        <v>41.572299999999998</v>
      </c>
    </row>
    <row r="19" spans="1:3">
      <c r="A19" s="53" t="s">
        <v>259</v>
      </c>
      <c r="B19" s="53" t="s">
        <v>260</v>
      </c>
      <c r="C19" s="54">
        <v>413.1463</v>
      </c>
    </row>
    <row r="20" spans="1:3">
      <c r="A20" s="53" t="s">
        <v>259</v>
      </c>
      <c r="B20" s="53" t="s">
        <v>260</v>
      </c>
      <c r="C20" s="54">
        <v>486.70659999999998</v>
      </c>
    </row>
    <row r="21" spans="1:3">
      <c r="A21" s="53" t="s">
        <v>332</v>
      </c>
      <c r="B21" s="53" t="s">
        <v>333</v>
      </c>
      <c r="C21" s="54">
        <v>605.64919999999995</v>
      </c>
    </row>
    <row r="22" spans="1:3">
      <c r="A22" s="53" t="s">
        <v>332</v>
      </c>
      <c r="B22" s="53" t="s">
        <v>333</v>
      </c>
      <c r="C22" s="54">
        <v>713.07979999999998</v>
      </c>
    </row>
    <row r="23" spans="1:3">
      <c r="A23" s="53" t="s">
        <v>330</v>
      </c>
      <c r="B23" s="53" t="s">
        <v>331</v>
      </c>
      <c r="C23" s="54">
        <v>605.64919999999995</v>
      </c>
    </row>
    <row r="24" spans="1:3">
      <c r="A24" s="53" t="s">
        <v>330</v>
      </c>
      <c r="B24" s="53" t="s">
        <v>331</v>
      </c>
      <c r="C24" s="54">
        <v>713.07979999999998</v>
      </c>
    </row>
    <row r="25" spans="1:3">
      <c r="A25" s="53" t="s">
        <v>328</v>
      </c>
      <c r="B25" s="53" t="s">
        <v>329</v>
      </c>
      <c r="C25" s="54">
        <v>605.64919999999995</v>
      </c>
    </row>
    <row r="26" spans="1:3">
      <c r="A26" s="53" t="s">
        <v>328</v>
      </c>
      <c r="B26" s="53" t="s">
        <v>329</v>
      </c>
      <c r="C26" s="54">
        <v>713.07979999999998</v>
      </c>
    </row>
    <row r="27" spans="1:3">
      <c r="A27" s="53" t="s">
        <v>326</v>
      </c>
      <c r="B27" s="53" t="s">
        <v>327</v>
      </c>
      <c r="C27" s="54">
        <v>605.64919999999995</v>
      </c>
    </row>
    <row r="28" spans="1:3">
      <c r="A28" s="53" t="s">
        <v>326</v>
      </c>
      <c r="B28" s="53" t="s">
        <v>327</v>
      </c>
      <c r="C28" s="54">
        <v>713.07979999999998</v>
      </c>
    </row>
    <row r="29" spans="1:3">
      <c r="A29" s="53" t="s">
        <v>322</v>
      </c>
      <c r="B29" s="53" t="s">
        <v>323</v>
      </c>
      <c r="C29" s="54">
        <v>605.64919999999995</v>
      </c>
    </row>
    <row r="30" spans="1:3">
      <c r="A30" s="53" t="s">
        <v>322</v>
      </c>
      <c r="B30" s="53" t="s">
        <v>323</v>
      </c>
      <c r="C30" s="54">
        <v>713.07979999999998</v>
      </c>
    </row>
    <row r="31" spans="1:3">
      <c r="A31" s="53" t="s">
        <v>232</v>
      </c>
      <c r="B31" s="53" t="s">
        <v>233</v>
      </c>
      <c r="C31" s="54">
        <v>884.70830000000001</v>
      </c>
    </row>
    <row r="32" spans="1:3">
      <c r="A32" s="53" t="s">
        <v>229</v>
      </c>
      <c r="B32" s="53" t="s">
        <v>230</v>
      </c>
      <c r="C32" s="54">
        <v>884.70830000000001</v>
      </c>
    </row>
    <row r="33" spans="1:3">
      <c r="A33" s="53" t="s">
        <v>238</v>
      </c>
      <c r="B33" s="53" t="s">
        <v>239</v>
      </c>
      <c r="C33" s="54">
        <v>884.70830000000001</v>
      </c>
    </row>
    <row r="34" spans="1:3">
      <c r="A34" s="53" t="s">
        <v>236</v>
      </c>
      <c r="B34" s="53" t="s">
        <v>237</v>
      </c>
      <c r="C34" s="54">
        <v>884.70830000000001</v>
      </c>
    </row>
    <row r="35" spans="1:3">
      <c r="A35" s="53" t="s">
        <v>234</v>
      </c>
      <c r="B35" s="53" t="s">
        <v>235</v>
      </c>
      <c r="C35" s="54">
        <v>884.70830000000001</v>
      </c>
    </row>
    <row r="36" spans="1:3">
      <c r="A36" s="53" t="s">
        <v>744</v>
      </c>
      <c r="B36" s="53" t="s">
        <v>745</v>
      </c>
      <c r="C36" s="54">
        <v>1082.51</v>
      </c>
    </row>
    <row r="37" spans="1:3">
      <c r="A37" s="53" t="s">
        <v>314</v>
      </c>
      <c r="B37" s="53" t="s">
        <v>315</v>
      </c>
      <c r="C37" s="54">
        <v>1554.9478999999999</v>
      </c>
    </row>
    <row r="38" spans="1:3">
      <c r="A38" s="53" t="s">
        <v>216</v>
      </c>
      <c r="B38" s="53" t="s">
        <v>217</v>
      </c>
      <c r="C38" s="54">
        <v>2171.2941999999998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7C81-BB3C-459E-BA8F-2681CD4E2676}">
  <dimension ref="A1:L36"/>
  <sheetViews>
    <sheetView workbookViewId="0">
      <selection activeCell="I15" sqref="I15"/>
    </sheetView>
  </sheetViews>
  <sheetFormatPr defaultColWidth="10.90625" defaultRowHeight="14.5"/>
  <cols>
    <col min="8" max="8" width="10.90625" style="9"/>
  </cols>
  <sheetData>
    <row r="1" spans="1:12">
      <c r="A1" t="s">
        <v>11</v>
      </c>
      <c r="B1" t="s">
        <v>12</v>
      </c>
      <c r="C1" t="s">
        <v>13</v>
      </c>
      <c r="D1" s="7" t="s">
        <v>16</v>
      </c>
      <c r="E1" t="s">
        <v>14</v>
      </c>
      <c r="F1" t="s">
        <v>15</v>
      </c>
      <c r="G1" t="s">
        <v>17</v>
      </c>
      <c r="H1" s="9" t="s">
        <v>18</v>
      </c>
      <c r="I1" t="s">
        <v>20</v>
      </c>
      <c r="J1" t="s">
        <v>21</v>
      </c>
      <c r="K1" t="s">
        <v>22</v>
      </c>
      <c r="L1" t="s">
        <v>19</v>
      </c>
    </row>
    <row r="2" spans="1:12">
      <c r="A2" s="6">
        <v>45658</v>
      </c>
      <c r="B2">
        <v>1</v>
      </c>
      <c r="C2">
        <f>SUM($B$2:B2)</f>
        <v>1</v>
      </c>
      <c r="D2" s="8">
        <f>SUM($B$2:B2)</f>
        <v>1</v>
      </c>
      <c r="E2">
        <f>ROW(B2)</f>
        <v>2</v>
      </c>
      <c r="F2">
        <f>COLUMN(B2)</f>
        <v>2</v>
      </c>
      <c r="G2" t="str">
        <f>ADDRESS(E2,F2,4)</f>
        <v>B2</v>
      </c>
      <c r="H2" s="9" cm="1">
        <f t="array" aca="1" ref="H2" ca="1">INDIRECT(G2)</f>
        <v>1</v>
      </c>
      <c r="I2">
        <f>DAY(A2)</f>
        <v>1</v>
      </c>
      <c r="J2">
        <f>IF(I2=1,1,4)</f>
        <v>1</v>
      </c>
      <c r="K2" t="str">
        <f>ADDRESS(E2,F2,J2)</f>
        <v>$B$2</v>
      </c>
    </row>
    <row r="3" spans="1:12">
      <c r="A3" s="6">
        <v>45659</v>
      </c>
      <c r="B3">
        <v>1</v>
      </c>
      <c r="C3">
        <f>SUM($B$2:B3)</f>
        <v>2</v>
      </c>
      <c r="D3" s="8">
        <f>SUM($B$2:B3)</f>
        <v>2</v>
      </c>
      <c r="E3">
        <f t="shared" ref="E3:E13" si="0">ROW(B3)</f>
        <v>3</v>
      </c>
      <c r="F3">
        <f t="shared" ref="F3:F13" si="1">COLUMN(B3)</f>
        <v>2</v>
      </c>
      <c r="G3" t="str">
        <f t="shared" ref="G3:G10" si="2">ADDRESS(E3,F3,4)</f>
        <v>B3</v>
      </c>
      <c r="H3" s="9" cm="1">
        <f t="array" aca="1" ref="H3" ca="1">INDIRECT(G3)</f>
        <v>1</v>
      </c>
      <c r="I3">
        <f t="shared" ref="I3:I10" si="3">DAY(A3)</f>
        <v>2</v>
      </c>
      <c r="J3">
        <f t="shared" ref="J3:J10" si="4">IF(I3=1,1,4)</f>
        <v>4</v>
      </c>
      <c r="K3" t="str">
        <f t="shared" ref="K3:K13" si="5">ADDRESS(E3,F3,J3)</f>
        <v>B3</v>
      </c>
    </row>
    <row r="4" spans="1:12">
      <c r="A4" s="6">
        <v>45660</v>
      </c>
      <c r="B4">
        <v>1</v>
      </c>
      <c r="C4">
        <f>SUM($B$2:B4)</f>
        <v>3</v>
      </c>
      <c r="D4" s="8">
        <f>SUM($B$2:B4)</f>
        <v>3</v>
      </c>
      <c r="E4">
        <f t="shared" si="0"/>
        <v>4</v>
      </c>
      <c r="F4">
        <f t="shared" si="1"/>
        <v>2</v>
      </c>
      <c r="G4" t="str">
        <f t="shared" si="2"/>
        <v>B4</v>
      </c>
      <c r="H4" s="9" cm="1">
        <f t="array" aca="1" ref="H4" ca="1">INDIRECT(G4)</f>
        <v>1</v>
      </c>
      <c r="I4">
        <f t="shared" si="3"/>
        <v>3</v>
      </c>
      <c r="J4">
        <f t="shared" si="4"/>
        <v>4</v>
      </c>
      <c r="K4" t="str">
        <f t="shared" si="5"/>
        <v>B4</v>
      </c>
    </row>
    <row r="5" spans="1:12">
      <c r="A5" s="6">
        <v>45661</v>
      </c>
      <c r="B5">
        <v>1</v>
      </c>
      <c r="C5">
        <f>SUM($B$2:B5)</f>
        <v>4</v>
      </c>
      <c r="D5" s="8">
        <f>SUM($B$2:B5)</f>
        <v>4</v>
      </c>
      <c r="E5">
        <f t="shared" si="0"/>
        <v>5</v>
      </c>
      <c r="F5">
        <f t="shared" si="1"/>
        <v>2</v>
      </c>
      <c r="G5" t="str">
        <f t="shared" si="2"/>
        <v>B5</v>
      </c>
      <c r="H5" s="9" cm="1">
        <f t="array" aca="1" ref="H5" ca="1">INDIRECT(G5)</f>
        <v>1</v>
      </c>
      <c r="I5">
        <f t="shared" si="3"/>
        <v>4</v>
      </c>
      <c r="J5">
        <f t="shared" si="4"/>
        <v>4</v>
      </c>
      <c r="K5" t="str">
        <f t="shared" si="5"/>
        <v>B5</v>
      </c>
    </row>
    <row r="6" spans="1:12">
      <c r="A6" s="6">
        <v>45662</v>
      </c>
      <c r="B6">
        <v>1</v>
      </c>
      <c r="C6">
        <f>SUM($B$2:B6)</f>
        <v>5</v>
      </c>
      <c r="D6" s="8">
        <f>SUM($B$2:B6)</f>
        <v>5</v>
      </c>
      <c r="E6">
        <f t="shared" si="0"/>
        <v>6</v>
      </c>
      <c r="F6">
        <f t="shared" si="1"/>
        <v>2</v>
      </c>
      <c r="G6" t="str">
        <f t="shared" si="2"/>
        <v>B6</v>
      </c>
      <c r="H6" s="9" cm="1">
        <f t="array" aca="1" ref="H6" ca="1">INDIRECT(G6)</f>
        <v>1</v>
      </c>
      <c r="I6">
        <f t="shared" si="3"/>
        <v>5</v>
      </c>
      <c r="J6">
        <f t="shared" si="4"/>
        <v>4</v>
      </c>
      <c r="K6" t="str">
        <f t="shared" si="5"/>
        <v>B6</v>
      </c>
    </row>
    <row r="7" spans="1:12">
      <c r="A7" s="6">
        <v>45663</v>
      </c>
      <c r="B7">
        <v>1</v>
      </c>
      <c r="C7">
        <f>SUM($B$2:B7)</f>
        <v>6</v>
      </c>
      <c r="D7" s="8">
        <f>SUM($B$2:B7)</f>
        <v>6</v>
      </c>
      <c r="E7">
        <f t="shared" si="0"/>
        <v>7</v>
      </c>
      <c r="F7">
        <f t="shared" si="1"/>
        <v>2</v>
      </c>
      <c r="G7" t="str">
        <f t="shared" si="2"/>
        <v>B7</v>
      </c>
      <c r="H7" s="9" cm="1">
        <f t="array" aca="1" ref="H7" ca="1">INDIRECT(G7)</f>
        <v>1</v>
      </c>
      <c r="I7">
        <f t="shared" si="3"/>
        <v>6</v>
      </c>
      <c r="J7">
        <f t="shared" si="4"/>
        <v>4</v>
      </c>
      <c r="K7" t="str">
        <f t="shared" si="5"/>
        <v>B7</v>
      </c>
    </row>
    <row r="8" spans="1:12">
      <c r="A8" s="6">
        <v>45664</v>
      </c>
      <c r="B8">
        <v>1</v>
      </c>
      <c r="C8">
        <f>SUM($B$2:B8)</f>
        <v>7</v>
      </c>
      <c r="D8" s="8">
        <f>SUM($B$2:B8)</f>
        <v>7</v>
      </c>
      <c r="E8">
        <f t="shared" si="0"/>
        <v>8</v>
      </c>
      <c r="F8">
        <f t="shared" si="1"/>
        <v>2</v>
      </c>
      <c r="G8" t="str">
        <f t="shared" si="2"/>
        <v>B8</v>
      </c>
      <c r="H8" s="9" cm="1">
        <f t="array" aca="1" ref="H8" ca="1">INDIRECT(G8)</f>
        <v>1</v>
      </c>
      <c r="I8">
        <f t="shared" si="3"/>
        <v>7</v>
      </c>
      <c r="J8">
        <f t="shared" si="4"/>
        <v>4</v>
      </c>
      <c r="K8" t="str">
        <f t="shared" si="5"/>
        <v>B8</v>
      </c>
    </row>
    <row r="9" spans="1:12">
      <c r="A9" s="6">
        <v>45665</v>
      </c>
      <c r="B9">
        <v>1</v>
      </c>
      <c r="C9">
        <f>SUM($B$2:B9)</f>
        <v>8</v>
      </c>
      <c r="D9" s="8">
        <f>SUM($B$2:B9)</f>
        <v>8</v>
      </c>
      <c r="E9">
        <f t="shared" si="0"/>
        <v>9</v>
      </c>
      <c r="F9">
        <f t="shared" si="1"/>
        <v>2</v>
      </c>
      <c r="G9" t="str">
        <f t="shared" si="2"/>
        <v>B9</v>
      </c>
      <c r="H9" s="9" cm="1">
        <f t="array" aca="1" ref="H9" ca="1">INDIRECT(G9)</f>
        <v>1</v>
      </c>
      <c r="I9">
        <f t="shared" si="3"/>
        <v>8</v>
      </c>
      <c r="J9">
        <f t="shared" si="4"/>
        <v>4</v>
      </c>
      <c r="K9" t="str">
        <f t="shared" si="5"/>
        <v>B9</v>
      </c>
    </row>
    <row r="10" spans="1:12">
      <c r="A10" s="6">
        <v>45666</v>
      </c>
      <c r="B10">
        <v>1</v>
      </c>
      <c r="C10">
        <f>SUM($B$2:B10)</f>
        <v>9</v>
      </c>
      <c r="D10" s="8">
        <f>SUM($B$2:B10)</f>
        <v>9</v>
      </c>
      <c r="E10">
        <f t="shared" si="0"/>
        <v>10</v>
      </c>
      <c r="F10">
        <f t="shared" si="1"/>
        <v>2</v>
      </c>
      <c r="G10" t="str">
        <f t="shared" si="2"/>
        <v>B10</v>
      </c>
      <c r="H10" s="9" cm="1">
        <f t="array" aca="1" ref="H10" ca="1">INDIRECT(G10)</f>
        <v>1</v>
      </c>
      <c r="I10">
        <f t="shared" si="3"/>
        <v>9</v>
      </c>
      <c r="J10">
        <f t="shared" si="4"/>
        <v>4</v>
      </c>
      <c r="K10" t="str">
        <f t="shared" si="5"/>
        <v>B10</v>
      </c>
    </row>
    <row r="11" spans="1:12">
      <c r="A11" s="6">
        <v>45667</v>
      </c>
      <c r="B11">
        <v>1</v>
      </c>
      <c r="C11">
        <f>SUM($B$2:B11)</f>
        <v>10</v>
      </c>
      <c r="D11" s="8">
        <f>SUM($B$2:B11)</f>
        <v>10</v>
      </c>
      <c r="E11">
        <f t="shared" si="0"/>
        <v>11</v>
      </c>
      <c r="F11">
        <f t="shared" si="1"/>
        <v>2</v>
      </c>
      <c r="K11" t="e">
        <f t="shared" si="5"/>
        <v>#VALUE!</v>
      </c>
    </row>
    <row r="12" spans="1:12">
      <c r="A12" s="6">
        <v>45668</v>
      </c>
      <c r="B12">
        <v>1</v>
      </c>
      <c r="C12">
        <f>SUM($B$2:B12)</f>
        <v>11</v>
      </c>
      <c r="D12" s="8">
        <f>SUM($B$2:B12)</f>
        <v>11</v>
      </c>
      <c r="E12">
        <f t="shared" si="0"/>
        <v>12</v>
      </c>
      <c r="F12">
        <f t="shared" si="1"/>
        <v>2</v>
      </c>
      <c r="K12" t="e">
        <f t="shared" si="5"/>
        <v>#VALUE!</v>
      </c>
    </row>
    <row r="13" spans="1:12">
      <c r="A13" s="6">
        <v>45669</v>
      </c>
      <c r="B13">
        <v>1</v>
      </c>
      <c r="C13">
        <f>SUM($B$2:B13)</f>
        <v>12</v>
      </c>
      <c r="D13" s="8">
        <f>SUM($B$2:B13)</f>
        <v>12</v>
      </c>
      <c r="E13">
        <f t="shared" si="0"/>
        <v>13</v>
      </c>
      <c r="F13">
        <f t="shared" si="1"/>
        <v>2</v>
      </c>
      <c r="K13" t="e">
        <f t="shared" si="5"/>
        <v>#VALUE!</v>
      </c>
    </row>
    <row r="14" spans="1:12">
      <c r="A14" s="6">
        <v>45670</v>
      </c>
      <c r="B14">
        <v>1</v>
      </c>
      <c r="C14">
        <f>SUM($B$2:B14)</f>
        <v>13</v>
      </c>
      <c r="D14" s="8">
        <f>SUM($B$2:B14)</f>
        <v>13</v>
      </c>
    </row>
    <row r="15" spans="1:12">
      <c r="A15" s="6">
        <v>45671</v>
      </c>
      <c r="B15">
        <v>1</v>
      </c>
      <c r="C15">
        <f>SUM($B$2:B15)</f>
        <v>14</v>
      </c>
      <c r="D15" s="8">
        <f>SUM($B$2:B15)</f>
        <v>14</v>
      </c>
    </row>
    <row r="16" spans="1:12">
      <c r="A16" s="6">
        <v>45672</v>
      </c>
      <c r="B16">
        <v>1</v>
      </c>
      <c r="C16">
        <f>SUM($B$2:B16)</f>
        <v>15</v>
      </c>
      <c r="D16" s="8">
        <f>SUM($B$2:B16)</f>
        <v>15</v>
      </c>
    </row>
    <row r="17" spans="1:4">
      <c r="A17" s="6">
        <v>45673</v>
      </c>
      <c r="B17">
        <v>1</v>
      </c>
      <c r="C17">
        <f>SUM($B$2:B17)</f>
        <v>16</v>
      </c>
      <c r="D17" s="8">
        <f>SUM($B$2:B17)</f>
        <v>16</v>
      </c>
    </row>
    <row r="18" spans="1:4">
      <c r="A18" s="6">
        <v>45674</v>
      </c>
      <c r="B18">
        <v>1</v>
      </c>
      <c r="C18">
        <f>SUM($B$2:B18)</f>
        <v>17</v>
      </c>
      <c r="D18" s="8">
        <f>SUM($B$2:B18)</f>
        <v>17</v>
      </c>
    </row>
    <row r="19" spans="1:4">
      <c r="A19" s="6">
        <v>45675</v>
      </c>
      <c r="B19">
        <v>1</v>
      </c>
      <c r="C19">
        <f>SUM($B$2:B19)</f>
        <v>18</v>
      </c>
      <c r="D19" s="8">
        <f>SUM($B$2:B19)</f>
        <v>18</v>
      </c>
    </row>
    <row r="20" spans="1:4">
      <c r="A20" s="6">
        <v>45676</v>
      </c>
      <c r="B20">
        <v>1</v>
      </c>
      <c r="C20">
        <f>SUM($B$2:B20)</f>
        <v>19</v>
      </c>
      <c r="D20" s="8">
        <f>SUM($B$2:B20)</f>
        <v>19</v>
      </c>
    </row>
    <row r="21" spans="1:4">
      <c r="A21" s="6">
        <v>45677</v>
      </c>
      <c r="B21">
        <v>1</v>
      </c>
      <c r="C21">
        <f>SUM($B$2:B21)</f>
        <v>20</v>
      </c>
      <c r="D21" s="8">
        <f>SUM($B$2:B21)</f>
        <v>20</v>
      </c>
    </row>
    <row r="22" spans="1:4">
      <c r="A22" s="6">
        <v>45678</v>
      </c>
      <c r="B22">
        <v>1</v>
      </c>
      <c r="C22">
        <f>SUM($B$2:B22)</f>
        <v>21</v>
      </c>
      <c r="D22" s="8">
        <f>SUM($B$2:B22)</f>
        <v>21</v>
      </c>
    </row>
    <row r="23" spans="1:4">
      <c r="A23" s="6">
        <v>45679</v>
      </c>
      <c r="B23">
        <v>1</v>
      </c>
      <c r="C23">
        <f>SUM($B$2:B23)</f>
        <v>22</v>
      </c>
      <c r="D23" s="8">
        <f>SUM($B$2:B23)</f>
        <v>22</v>
      </c>
    </row>
    <row r="24" spans="1:4">
      <c r="A24" s="6">
        <v>45680</v>
      </c>
      <c r="B24">
        <v>1</v>
      </c>
      <c r="C24">
        <f>SUM($B$2:B24)</f>
        <v>23</v>
      </c>
      <c r="D24" s="8">
        <f>SUM($B$2:B24)</f>
        <v>23</v>
      </c>
    </row>
    <row r="25" spans="1:4">
      <c r="A25" s="6">
        <v>45681</v>
      </c>
      <c r="B25">
        <v>1</v>
      </c>
      <c r="C25">
        <f>SUM($B$2:B25)</f>
        <v>24</v>
      </c>
      <c r="D25" s="8">
        <f>SUM($B$2:B25)</f>
        <v>24</v>
      </c>
    </row>
    <row r="26" spans="1:4">
      <c r="A26" s="6">
        <v>45682</v>
      </c>
      <c r="B26">
        <v>1</v>
      </c>
      <c r="C26">
        <f>SUM($B$2:B26)</f>
        <v>25</v>
      </c>
      <c r="D26" s="8">
        <f>SUM($B$2:B26)</f>
        <v>25</v>
      </c>
    </row>
    <row r="27" spans="1:4">
      <c r="A27" s="6">
        <v>45683</v>
      </c>
      <c r="B27">
        <v>1</v>
      </c>
      <c r="C27">
        <f>SUM($B$2:B27)</f>
        <v>26</v>
      </c>
      <c r="D27" s="8">
        <f>SUM($B$2:B27)</f>
        <v>26</v>
      </c>
    </row>
    <row r="28" spans="1:4">
      <c r="A28" s="6">
        <v>45684</v>
      </c>
      <c r="B28">
        <v>1</v>
      </c>
      <c r="C28">
        <f>SUM($B$2:B28)</f>
        <v>27</v>
      </c>
      <c r="D28" s="8">
        <f>SUM($B$2:B28)</f>
        <v>27</v>
      </c>
    </row>
    <row r="29" spans="1:4">
      <c r="A29" s="6">
        <v>45685</v>
      </c>
      <c r="B29">
        <v>1</v>
      </c>
      <c r="C29">
        <f>SUM($B$2:B29)</f>
        <v>28</v>
      </c>
      <c r="D29" s="8">
        <f>SUM($B$2:B29)</f>
        <v>28</v>
      </c>
    </row>
    <row r="30" spans="1:4">
      <c r="A30" s="6">
        <v>45686</v>
      </c>
      <c r="B30">
        <v>1</v>
      </c>
      <c r="C30">
        <f>SUM($B$2:B30)</f>
        <v>29</v>
      </c>
      <c r="D30" s="8">
        <f>SUM($B$2:B30)</f>
        <v>29</v>
      </c>
    </row>
    <row r="31" spans="1:4">
      <c r="A31" s="6">
        <v>45687</v>
      </c>
      <c r="B31">
        <v>1</v>
      </c>
      <c r="C31">
        <f>SUM($B$2:B31)</f>
        <v>30</v>
      </c>
      <c r="D31" s="8">
        <f>SUM($B$2:B31)</f>
        <v>30</v>
      </c>
    </row>
    <row r="32" spans="1:4">
      <c r="A32" s="6">
        <v>45688</v>
      </c>
      <c r="B32">
        <v>1</v>
      </c>
      <c r="C32">
        <f>SUM($B$2:B32)</f>
        <v>31</v>
      </c>
      <c r="D32" s="8">
        <f>SUM($B$2:B32)</f>
        <v>31</v>
      </c>
    </row>
    <row r="33" spans="1:4">
      <c r="A33" s="6">
        <v>45689</v>
      </c>
      <c r="B33">
        <v>1</v>
      </c>
      <c r="C33">
        <f>SUM($B$2:B33)</f>
        <v>32</v>
      </c>
      <c r="D33" s="8">
        <f>SUM($B$33:B33)</f>
        <v>1</v>
      </c>
    </row>
    <row r="34" spans="1:4">
      <c r="A34" s="6">
        <v>45690</v>
      </c>
      <c r="B34">
        <v>1</v>
      </c>
      <c r="C34">
        <f>SUM($B$2:B34)</f>
        <v>33</v>
      </c>
      <c r="D34" s="8">
        <f>SUM($B$33:B34)</f>
        <v>2</v>
      </c>
    </row>
    <row r="35" spans="1:4">
      <c r="A35" s="6">
        <v>45691</v>
      </c>
      <c r="B35">
        <v>1</v>
      </c>
      <c r="C35">
        <f>SUM($B$2:B35)</f>
        <v>34</v>
      </c>
      <c r="D35" s="8">
        <f>SUM($B$33:B35)</f>
        <v>3</v>
      </c>
    </row>
    <row r="36" spans="1:4">
      <c r="A36" s="6">
        <v>45692</v>
      </c>
      <c r="B36">
        <v>1</v>
      </c>
      <c r="C36">
        <f>SUM($B$2:B36)</f>
        <v>35</v>
      </c>
      <c r="D36" s="8">
        <f>SUM($B$33:B36)</f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336E6-1720-438A-84E9-B576CAB4A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References</vt:lpstr>
      <vt:lpstr>Indirect</vt:lpstr>
      <vt:lpstr>Date_</vt:lpstr>
      <vt:lpstr>Xlookup</vt:lpstr>
      <vt:lpstr>Row_Column</vt:lpstr>
      <vt:lpstr>Data</vt:lpstr>
      <vt:lpstr>Offset</vt:lpstr>
      <vt:lpstr>Date</vt:lpstr>
      <vt:lpstr>Data_</vt:lpstr>
      <vt:lpstr>If And Or</vt:lpstr>
      <vt:lpstr>Offset_</vt:lpstr>
      <vt:lpstr>Product_data</vt:lpstr>
      <vt:lpstr>Conditional Formatting</vt:lpstr>
      <vt:lpstr>Pratique</vt:lpstr>
      <vt:lpstr>Georges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Adlane SAIDI</dc:creator>
  <cp:lastModifiedBy>Adlane SAIDI</cp:lastModifiedBy>
  <cp:lastPrinted>2025-02-11T08:08:47Z</cp:lastPrinted>
  <dcterms:created xsi:type="dcterms:W3CDTF">2025-02-10T18:11:41Z</dcterms:created>
  <dcterms:modified xsi:type="dcterms:W3CDTF">2025-04-29T08:19:18Z</dcterms:modified>
</cp:coreProperties>
</file>