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cas\Cafe\"/>
    </mc:Choice>
  </mc:AlternateContent>
  <xr:revisionPtr revIDLastSave="0" documentId="13_ncr:1_{CDB26283-231A-4780-813E-3F0588141E05}" xr6:coauthVersionLast="47" xr6:coauthVersionMax="47" xr10:uidLastSave="{00000000-0000-0000-0000-000000000000}"/>
  <bookViews>
    <workbookView xWindow="-108" yWindow="-108" windowWidth="23256" windowHeight="12576" xr2:uid="{9DDAD5D9-9912-476F-9FB1-642DBA5540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7" i="1" l="1"/>
  <c r="K48" i="1"/>
  <c r="K49" i="1"/>
  <c r="K46" i="1"/>
  <c r="J47" i="1"/>
  <c r="J48" i="1"/>
  <c r="J49" i="1"/>
  <c r="J46" i="1"/>
  <c r="M49" i="1"/>
  <c r="M47" i="1"/>
  <c r="M46" i="1"/>
  <c r="F48" i="1"/>
  <c r="K4" i="1"/>
  <c r="K5" i="1"/>
  <c r="K6" i="1"/>
  <c r="N6" i="1" s="1"/>
  <c r="P6" i="1" s="1"/>
  <c r="Q6" i="1" s="1"/>
  <c r="K7" i="1"/>
  <c r="N7" i="1" s="1"/>
  <c r="P7" i="1" s="1"/>
  <c r="Q7" i="1" s="1"/>
  <c r="K8" i="1"/>
  <c r="N8" i="1" s="1"/>
  <c r="K3" i="1"/>
  <c r="N3" i="1" s="1"/>
  <c r="P3" i="1" s="1"/>
  <c r="Q3" i="1" s="1"/>
  <c r="D4" i="1"/>
  <c r="G4" i="1" s="1"/>
  <c r="I4" i="1" s="1"/>
  <c r="J4" i="1" s="1"/>
  <c r="D5" i="1"/>
  <c r="D6" i="1"/>
  <c r="D7" i="1"/>
  <c r="D8" i="1"/>
  <c r="D3" i="1"/>
  <c r="G3" i="1" s="1"/>
  <c r="I3" i="1" s="1"/>
  <c r="J3" i="1" s="1"/>
  <c r="C5" i="1"/>
  <c r="G24" i="1"/>
  <c r="F24" i="1"/>
  <c r="H22" i="1"/>
  <c r="L16" i="1"/>
  <c r="K16" i="1"/>
  <c r="M14" i="1"/>
  <c r="F16" i="1"/>
  <c r="G16" i="1"/>
  <c r="H14" i="1"/>
  <c r="O5" i="1"/>
  <c r="N4" i="1"/>
  <c r="P4" i="1" s="1"/>
  <c r="Q4" i="1" s="1"/>
  <c r="G6" i="1"/>
  <c r="I6" i="1" s="1"/>
  <c r="J6" i="1" s="1"/>
  <c r="G7" i="1"/>
  <c r="I7" i="1" s="1"/>
  <c r="J7" i="1" s="1"/>
  <c r="G8" i="1"/>
  <c r="I8" i="1" s="1"/>
  <c r="J8" i="1" s="1"/>
  <c r="P8" i="1" l="1"/>
  <c r="Q8" i="1" s="1"/>
  <c r="O38" i="1"/>
  <c r="H38" i="1"/>
  <c r="H37" i="1"/>
  <c r="O37" i="1"/>
  <c r="O36" i="1"/>
  <c r="H36" i="1"/>
  <c r="H34" i="1"/>
  <c r="O34" i="1"/>
  <c r="H24" i="1"/>
  <c r="H25" i="1" s="1"/>
  <c r="M16" i="1"/>
  <c r="G5" i="1"/>
  <c r="H35" i="1" s="1"/>
  <c r="N5" i="1"/>
  <c r="M17" i="1"/>
  <c r="H16" i="1"/>
  <c r="H17" i="1" s="1"/>
  <c r="P5" i="1" l="1"/>
  <c r="Q5" i="1" s="1"/>
  <c r="O35" i="1"/>
  <c r="I5" i="1"/>
  <c r="J5" i="1" s="1"/>
</calcChain>
</file>

<file path=xl/sharedStrings.xml><?xml version="1.0" encoding="utf-8"?>
<sst xmlns="http://schemas.openxmlformats.org/spreadsheetml/2006/main" count="80" uniqueCount="42">
  <si>
    <t>Producto</t>
  </si>
  <si>
    <t>Brasil</t>
  </si>
  <si>
    <t>Colombia</t>
  </si>
  <si>
    <t>Blend</t>
  </si>
  <si>
    <t>Peru</t>
  </si>
  <si>
    <t>Guatemala</t>
  </si>
  <si>
    <t>Etiopia</t>
  </si>
  <si>
    <t>Kg</t>
  </si>
  <si>
    <t>,</t>
  </si>
  <si>
    <t>250 Gr</t>
  </si>
  <si>
    <t>125 gr</t>
  </si>
  <si>
    <t>Bolsa</t>
  </si>
  <si>
    <t>TOTAL</t>
  </si>
  <si>
    <t>Impresión</t>
  </si>
  <si>
    <t>PRECIO LISTA</t>
  </si>
  <si>
    <t>Diferencia</t>
  </si>
  <si>
    <t>Precio Lista</t>
  </si>
  <si>
    <t>Filtrado</t>
  </si>
  <si>
    <t>250 g</t>
  </si>
  <si>
    <t>125 g</t>
  </si>
  <si>
    <t>Precio lista</t>
  </si>
  <si>
    <t xml:space="preserve"> -30% de lista</t>
  </si>
  <si>
    <t>Combo 1</t>
  </si>
  <si>
    <t>Expreso</t>
  </si>
  <si>
    <t>Combo 2</t>
  </si>
  <si>
    <t>Combo 3</t>
  </si>
  <si>
    <t>4 meses</t>
  </si>
  <si>
    <t>Tiempo Minimo</t>
  </si>
  <si>
    <t>250 Gr Colombia</t>
  </si>
  <si>
    <t>Guatelama</t>
  </si>
  <si>
    <t>Membresia</t>
  </si>
  <si>
    <t>$ /Kg</t>
  </si>
  <si>
    <t>Combo Hotel</t>
  </si>
  <si>
    <t>x1</t>
  </si>
  <si>
    <t>x10</t>
  </si>
  <si>
    <t>Costo</t>
  </si>
  <si>
    <t>450+IVA</t>
  </si>
  <si>
    <t>500+IVA</t>
  </si>
  <si>
    <t>Bold Café</t>
  </si>
  <si>
    <t>575+IVA</t>
  </si>
  <si>
    <t>Publico</t>
  </si>
  <si>
    <t>Ganacia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</si>
</sst>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 vertical="center"/>
    </xf>
    <xf numFmtId="164" fontId="0" fillId="3" borderId="0" xfId="1" applyNumberFormat="1" applyFont="1" applyFill="1" applyAlignment="1">
      <alignment horizontal="center" vertical="center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B5FDF-DEF5-498C-9E8D-E0160A540395}">
  <dimension ref="A1:Q51"/>
  <sheetViews>
    <sheetView tabSelected="1" topLeftCell="A38" workbookViewId="0">
      <selection activeCell="G55" sqref="G55"/>
    </sheetView>
  </sheetViews>
  <sheetFormatPr baseColWidth="10" defaultRowHeight="14.4" x14ac:dyDescent="0.3"/>
  <cols>
    <col min="5" max="7" width="11.6640625" bestFit="1" customWidth="1"/>
    <col min="8" max="8" width="11.77734375" bestFit="1" customWidth="1"/>
    <col min="9" max="9" width="11.5546875" style="14"/>
    <col min="12" max="13" width="11.5546875" style="2"/>
  </cols>
  <sheetData>
    <row r="1" spans="1:17" x14ac:dyDescent="0.3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"/>
    </row>
    <row r="2" spans="1:17" x14ac:dyDescent="0.3">
      <c r="A2" s="1"/>
      <c r="B2" s="1" t="s">
        <v>7</v>
      </c>
      <c r="C2" s="1" t="s">
        <v>31</v>
      </c>
      <c r="D2" s="1" t="s">
        <v>9</v>
      </c>
      <c r="E2" s="1" t="s">
        <v>11</v>
      </c>
      <c r="F2" s="1" t="s">
        <v>13</v>
      </c>
      <c r="G2" s="3" t="s">
        <v>12</v>
      </c>
      <c r="H2" s="3" t="s">
        <v>14</v>
      </c>
      <c r="I2" s="3" t="s">
        <v>15</v>
      </c>
      <c r="J2" s="3"/>
      <c r="K2" s="1" t="s">
        <v>10</v>
      </c>
      <c r="L2" s="1" t="s">
        <v>11</v>
      </c>
      <c r="M2" s="1" t="s">
        <v>13</v>
      </c>
      <c r="N2" s="3" t="s">
        <v>12</v>
      </c>
      <c r="O2" s="3" t="s">
        <v>16</v>
      </c>
      <c r="P2" s="3" t="s">
        <v>15</v>
      </c>
    </row>
    <row r="3" spans="1:17" x14ac:dyDescent="0.3">
      <c r="A3" s="1" t="s">
        <v>1</v>
      </c>
      <c r="B3" s="1">
        <v>4</v>
      </c>
      <c r="C3" s="1">
        <v>2000</v>
      </c>
      <c r="D3" s="1">
        <f>(C3/4)</f>
        <v>500</v>
      </c>
      <c r="E3" s="4">
        <v>186</v>
      </c>
      <c r="F3" s="4">
        <v>140</v>
      </c>
      <c r="G3" s="4">
        <f>SUM(D3:F3)</f>
        <v>826</v>
      </c>
      <c r="H3" s="11">
        <v>1510</v>
      </c>
      <c r="I3" s="5">
        <f>H3-G3</f>
        <v>684</v>
      </c>
      <c r="J3" s="6">
        <f>I3/G3</f>
        <v>0.8280871670702179</v>
      </c>
      <c r="K3" s="1">
        <f>(C3/8)</f>
        <v>250</v>
      </c>
      <c r="L3" s="1">
        <v>82.5</v>
      </c>
      <c r="M3" s="1">
        <v>92</v>
      </c>
      <c r="N3" s="1">
        <f>SUM(K3:M3)</f>
        <v>424.5</v>
      </c>
      <c r="O3" s="11">
        <v>777</v>
      </c>
      <c r="P3" s="5">
        <f>O3-N3</f>
        <v>352.5</v>
      </c>
      <c r="Q3" s="6">
        <f>P3/N3</f>
        <v>0.83038869257950532</v>
      </c>
    </row>
    <row r="4" spans="1:17" x14ac:dyDescent="0.3">
      <c r="A4" s="1" t="s">
        <v>2</v>
      </c>
      <c r="B4" s="1">
        <v>4</v>
      </c>
      <c r="C4" s="1">
        <v>2300</v>
      </c>
      <c r="D4" s="10">
        <f t="shared" ref="D4:D8" si="0">(C4/4)</f>
        <v>575</v>
      </c>
      <c r="E4" s="4">
        <v>186</v>
      </c>
      <c r="F4" s="4">
        <v>140</v>
      </c>
      <c r="G4" s="4">
        <f t="shared" ref="G4:G8" si="1">SUM(D4:F4)</f>
        <v>901</v>
      </c>
      <c r="H4" s="11">
        <v>1863</v>
      </c>
      <c r="I4" s="5">
        <f t="shared" ref="I4:I8" si="2">H4-G4</f>
        <v>962</v>
      </c>
      <c r="J4" s="6">
        <f t="shared" ref="J4:J8" si="3">I4/G4</f>
        <v>1.0677025527192008</v>
      </c>
      <c r="K4" s="10">
        <f t="shared" ref="K4:K8" si="4">(C4/8)</f>
        <v>287.5</v>
      </c>
      <c r="L4" s="1">
        <v>82.5</v>
      </c>
      <c r="M4" s="1">
        <v>92</v>
      </c>
      <c r="N4" s="1">
        <f t="shared" ref="N4:N8" si="5">SUM(K4:M4)</f>
        <v>462</v>
      </c>
      <c r="O4" s="11">
        <v>958</v>
      </c>
      <c r="P4" s="5">
        <f t="shared" ref="P4:P8" si="6">O4-N4</f>
        <v>496</v>
      </c>
      <c r="Q4" s="6">
        <f t="shared" ref="Q4:Q8" si="7">P4/N4</f>
        <v>1.0735930735930737</v>
      </c>
    </row>
    <row r="5" spans="1:17" x14ac:dyDescent="0.3">
      <c r="A5" s="1" t="s">
        <v>3</v>
      </c>
      <c r="B5" s="1"/>
      <c r="C5" s="1">
        <f>0.4*C7+0.3*C4+0.3*C3</f>
        <v>2350</v>
      </c>
      <c r="D5" s="10">
        <f t="shared" si="0"/>
        <v>587.5</v>
      </c>
      <c r="E5" s="4">
        <v>186</v>
      </c>
      <c r="F5" s="4">
        <v>140</v>
      </c>
      <c r="G5" s="4">
        <f t="shared" si="1"/>
        <v>913.5</v>
      </c>
      <c r="H5" s="11">
        <v>1833</v>
      </c>
      <c r="I5" s="5">
        <f t="shared" si="2"/>
        <v>919.5</v>
      </c>
      <c r="J5" s="6">
        <f t="shared" si="3"/>
        <v>1.006568144499179</v>
      </c>
      <c r="K5" s="10">
        <f t="shared" si="4"/>
        <v>293.75</v>
      </c>
      <c r="L5" s="1">
        <v>82.5</v>
      </c>
      <c r="M5" s="1">
        <v>92</v>
      </c>
      <c r="N5" s="1">
        <f t="shared" si="5"/>
        <v>468.25</v>
      </c>
      <c r="O5" s="11">
        <f>(O7*0.4)+(O4*0.3)+(O3*0.3)</f>
        <v>891.30000000000007</v>
      </c>
      <c r="P5" s="5">
        <f t="shared" si="6"/>
        <v>423.05000000000007</v>
      </c>
      <c r="Q5" s="6">
        <f t="shared" si="7"/>
        <v>0.90347036839295258</v>
      </c>
    </row>
    <row r="6" spans="1:17" x14ac:dyDescent="0.3">
      <c r="A6" s="1" t="s">
        <v>4</v>
      </c>
      <c r="B6" s="1">
        <v>3</v>
      </c>
      <c r="C6" s="1">
        <v>2650</v>
      </c>
      <c r="D6" s="10">
        <f t="shared" si="0"/>
        <v>662.5</v>
      </c>
      <c r="E6" s="4">
        <v>186</v>
      </c>
      <c r="F6" s="4">
        <v>140</v>
      </c>
      <c r="G6" s="4">
        <f t="shared" si="1"/>
        <v>988.5</v>
      </c>
      <c r="H6" s="11">
        <v>1636</v>
      </c>
      <c r="I6" s="5">
        <f t="shared" si="2"/>
        <v>647.5</v>
      </c>
      <c r="J6" s="6">
        <f t="shared" si="3"/>
        <v>0.65503287809812849</v>
      </c>
      <c r="K6" s="10">
        <f t="shared" si="4"/>
        <v>331.25</v>
      </c>
      <c r="L6" s="1">
        <v>82.5</v>
      </c>
      <c r="M6" s="1">
        <v>92</v>
      </c>
      <c r="N6" s="1">
        <f t="shared" si="5"/>
        <v>505.75</v>
      </c>
      <c r="O6" s="11">
        <v>848</v>
      </c>
      <c r="P6" s="5">
        <f t="shared" si="6"/>
        <v>342.25</v>
      </c>
      <c r="Q6" s="6">
        <f t="shared" si="7"/>
        <v>0.67671774592189815</v>
      </c>
    </row>
    <row r="7" spans="1:17" x14ac:dyDescent="0.3">
      <c r="A7" s="1" t="s">
        <v>5</v>
      </c>
      <c r="B7" s="1">
        <v>2</v>
      </c>
      <c r="C7" s="1">
        <v>2650</v>
      </c>
      <c r="D7" s="10">
        <f t="shared" si="0"/>
        <v>662.5</v>
      </c>
      <c r="E7" s="4">
        <v>186</v>
      </c>
      <c r="F7" s="4">
        <v>140</v>
      </c>
      <c r="G7" s="4">
        <f t="shared" si="1"/>
        <v>988.5</v>
      </c>
      <c r="H7" s="11">
        <v>1795</v>
      </c>
      <c r="I7" s="5">
        <f t="shared" si="2"/>
        <v>806.5</v>
      </c>
      <c r="J7" s="6">
        <f t="shared" si="3"/>
        <v>0.81588265048052599</v>
      </c>
      <c r="K7" s="10">
        <f t="shared" si="4"/>
        <v>331.25</v>
      </c>
      <c r="L7" s="1">
        <v>82.5</v>
      </c>
      <c r="M7" s="1">
        <v>92</v>
      </c>
      <c r="N7" s="1">
        <f t="shared" si="5"/>
        <v>505.75</v>
      </c>
      <c r="O7" s="11">
        <v>927</v>
      </c>
      <c r="P7" s="5">
        <f t="shared" si="6"/>
        <v>421.25</v>
      </c>
      <c r="Q7" s="6">
        <f t="shared" si="7"/>
        <v>0.83292140385565994</v>
      </c>
    </row>
    <row r="8" spans="1:17" x14ac:dyDescent="0.3">
      <c r="A8" s="1" t="s">
        <v>6</v>
      </c>
      <c r="B8" s="1">
        <v>2</v>
      </c>
      <c r="C8" s="1">
        <v>3150</v>
      </c>
      <c r="D8" s="10">
        <f t="shared" si="0"/>
        <v>787.5</v>
      </c>
      <c r="E8" s="4">
        <v>186</v>
      </c>
      <c r="F8" s="4">
        <v>140</v>
      </c>
      <c r="G8" s="4">
        <f t="shared" si="1"/>
        <v>1113.5</v>
      </c>
      <c r="H8" s="11">
        <v>2000</v>
      </c>
      <c r="I8" s="5">
        <f t="shared" si="2"/>
        <v>886.5</v>
      </c>
      <c r="J8" s="6">
        <f t="shared" si="3"/>
        <v>0.79613830264930396</v>
      </c>
      <c r="K8" s="10">
        <f t="shared" si="4"/>
        <v>393.75</v>
      </c>
      <c r="L8" s="1">
        <v>82.5</v>
      </c>
      <c r="M8" s="1">
        <v>92</v>
      </c>
      <c r="N8" s="1">
        <f t="shared" si="5"/>
        <v>568.25</v>
      </c>
      <c r="O8" s="11">
        <v>1035</v>
      </c>
      <c r="P8" s="5">
        <f t="shared" si="6"/>
        <v>466.75</v>
      </c>
      <c r="Q8" s="6">
        <f t="shared" si="7"/>
        <v>0.82138143422789267</v>
      </c>
    </row>
    <row r="9" spans="1:17" x14ac:dyDescent="0.3">
      <c r="C9" t="s">
        <v>8</v>
      </c>
    </row>
    <row r="10" spans="1:17" x14ac:dyDescent="0.3">
      <c r="F10" s="16" t="s">
        <v>17</v>
      </c>
      <c r="G10" s="16"/>
      <c r="K10" s="16" t="s">
        <v>23</v>
      </c>
      <c r="L10" s="16"/>
      <c r="M10"/>
    </row>
    <row r="11" spans="1:17" x14ac:dyDescent="0.3">
      <c r="E11" s="17" t="s">
        <v>22</v>
      </c>
      <c r="F11" t="s">
        <v>6</v>
      </c>
      <c r="G11" t="s">
        <v>2</v>
      </c>
      <c r="J11" s="17" t="s">
        <v>25</v>
      </c>
      <c r="K11" t="s">
        <v>5</v>
      </c>
      <c r="L11" t="s">
        <v>1</v>
      </c>
      <c r="M11"/>
    </row>
    <row r="12" spans="1:17" x14ac:dyDescent="0.3">
      <c r="E12" s="17"/>
      <c r="F12" s="8" t="s">
        <v>18</v>
      </c>
      <c r="G12" t="s">
        <v>19</v>
      </c>
      <c r="J12" s="17"/>
      <c r="K12" s="8" t="s">
        <v>18</v>
      </c>
      <c r="L12" t="s">
        <v>19</v>
      </c>
      <c r="M12"/>
    </row>
    <row r="13" spans="1:17" x14ac:dyDescent="0.3">
      <c r="E13" s="17"/>
      <c r="F13" t="s">
        <v>20</v>
      </c>
      <c r="G13" t="s">
        <v>21</v>
      </c>
      <c r="J13" s="17"/>
      <c r="K13" t="s">
        <v>20</v>
      </c>
      <c r="L13" t="s">
        <v>21</v>
      </c>
      <c r="M13"/>
    </row>
    <row r="14" spans="1:17" x14ac:dyDescent="0.3">
      <c r="E14" s="17"/>
      <c r="F14">
        <v>2070</v>
      </c>
      <c r="G14">
        <v>833</v>
      </c>
      <c r="H14">
        <f>F14+G14</f>
        <v>2903</v>
      </c>
      <c r="J14" s="17"/>
      <c r="K14">
        <v>1855</v>
      </c>
      <c r="L14">
        <v>777</v>
      </c>
      <c r="M14">
        <f>K14+L14</f>
        <v>2632</v>
      </c>
    </row>
    <row r="15" spans="1:17" x14ac:dyDescent="0.3">
      <c r="E15" s="17"/>
      <c r="F15" s="9">
        <v>1</v>
      </c>
      <c r="G15" s="9">
        <v>0.5</v>
      </c>
      <c r="J15" s="17"/>
      <c r="K15" s="9">
        <v>1</v>
      </c>
      <c r="L15" s="9">
        <v>0.6</v>
      </c>
      <c r="M15"/>
    </row>
    <row r="16" spans="1:17" x14ac:dyDescent="0.3">
      <c r="E16" s="17"/>
      <c r="F16">
        <f>F14*F15</f>
        <v>2070</v>
      </c>
      <c r="G16">
        <f>G14*G15</f>
        <v>416.5</v>
      </c>
      <c r="H16">
        <f>F16+G16</f>
        <v>2486.5</v>
      </c>
      <c r="J16" s="17"/>
      <c r="K16">
        <f>K14*K15</f>
        <v>1855</v>
      </c>
      <c r="L16">
        <f>L14*L15</f>
        <v>466.2</v>
      </c>
      <c r="M16">
        <f>K16+L16</f>
        <v>2321.1999999999998</v>
      </c>
    </row>
    <row r="17" spans="4:16" x14ac:dyDescent="0.3">
      <c r="H17">
        <f>H14-H16</f>
        <v>416.5</v>
      </c>
      <c r="L17"/>
      <c r="M17">
        <f>M14-M16</f>
        <v>310.80000000000018</v>
      </c>
    </row>
    <row r="18" spans="4:16" x14ac:dyDescent="0.3">
      <c r="F18" s="16" t="s">
        <v>17</v>
      </c>
      <c r="G18" s="16"/>
    </row>
    <row r="19" spans="4:16" x14ac:dyDescent="0.3">
      <c r="E19" s="17" t="s">
        <v>24</v>
      </c>
      <c r="F19" t="s">
        <v>4</v>
      </c>
      <c r="G19" t="s">
        <v>2</v>
      </c>
    </row>
    <row r="20" spans="4:16" x14ac:dyDescent="0.3">
      <c r="E20" s="17"/>
      <c r="F20" s="8" t="s">
        <v>18</v>
      </c>
      <c r="G20" t="s">
        <v>19</v>
      </c>
    </row>
    <row r="21" spans="4:16" x14ac:dyDescent="0.3">
      <c r="E21" s="17"/>
      <c r="F21" t="s">
        <v>20</v>
      </c>
      <c r="G21" t="s">
        <v>21</v>
      </c>
    </row>
    <row r="22" spans="4:16" x14ac:dyDescent="0.3">
      <c r="E22" s="17"/>
      <c r="F22">
        <v>1696</v>
      </c>
      <c r="G22">
        <v>833</v>
      </c>
      <c r="H22">
        <f>F22+G22</f>
        <v>2529</v>
      </c>
    </row>
    <row r="23" spans="4:16" x14ac:dyDescent="0.3">
      <c r="E23" s="17"/>
      <c r="F23" s="9">
        <v>1</v>
      </c>
      <c r="G23" s="9">
        <v>0.6</v>
      </c>
    </row>
    <row r="24" spans="4:16" x14ac:dyDescent="0.3">
      <c r="E24" s="17"/>
      <c r="F24">
        <f>F22*F23</f>
        <v>1696</v>
      </c>
      <c r="G24">
        <f>G22*G23</f>
        <v>499.79999999999995</v>
      </c>
      <c r="H24">
        <f>F24+G24</f>
        <v>2195.8000000000002</v>
      </c>
    </row>
    <row r="25" spans="4:16" x14ac:dyDescent="0.3">
      <c r="H25">
        <f>H22-H24</f>
        <v>333.19999999999982</v>
      </c>
    </row>
    <row r="28" spans="4:16" ht="23.4" x14ac:dyDescent="0.45">
      <c r="D28" s="15" t="s">
        <v>30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</row>
    <row r="31" spans="4:16" x14ac:dyDescent="0.3">
      <c r="G31" s="7" t="s">
        <v>28</v>
      </c>
      <c r="H31" t="s">
        <v>4</v>
      </c>
    </row>
    <row r="32" spans="4:16" x14ac:dyDescent="0.3">
      <c r="G32">
        <v>1350</v>
      </c>
      <c r="H32">
        <v>1500</v>
      </c>
    </row>
    <row r="33" spans="4:16" x14ac:dyDescent="0.3">
      <c r="E33" s="12" t="s">
        <v>27</v>
      </c>
      <c r="F33" s="7" t="s">
        <v>26</v>
      </c>
      <c r="G33">
        <v>1350</v>
      </c>
    </row>
    <row r="34" spans="4:16" x14ac:dyDescent="0.3">
      <c r="F34" t="s">
        <v>1</v>
      </c>
      <c r="G34">
        <v>1555</v>
      </c>
      <c r="H34" s="13">
        <f>$G$34-G4</f>
        <v>654</v>
      </c>
      <c r="I34" s="14" t="s">
        <v>2</v>
      </c>
      <c r="M34" t="s">
        <v>1</v>
      </c>
      <c r="N34">
        <v>777</v>
      </c>
      <c r="O34" s="13">
        <f>$N$34-N4</f>
        <v>315</v>
      </c>
      <c r="P34" t="s">
        <v>2</v>
      </c>
    </row>
    <row r="35" spans="4:16" x14ac:dyDescent="0.3">
      <c r="H35" s="13">
        <f>$G$34-G5</f>
        <v>641.5</v>
      </c>
      <c r="I35" s="14" t="s">
        <v>3</v>
      </c>
      <c r="M35"/>
      <c r="O35" s="13">
        <f>$N$34-N5</f>
        <v>308.75</v>
      </c>
      <c r="P35" t="s">
        <v>3</v>
      </c>
    </row>
    <row r="36" spans="4:16" x14ac:dyDescent="0.3">
      <c r="H36" s="13">
        <f>$G$34-G6</f>
        <v>566.5</v>
      </c>
      <c r="I36" s="14" t="s">
        <v>4</v>
      </c>
      <c r="M36"/>
      <c r="O36" s="13">
        <f>$N$34-N6</f>
        <v>271.25</v>
      </c>
      <c r="P36" t="s">
        <v>4</v>
      </c>
    </row>
    <row r="37" spans="4:16" x14ac:dyDescent="0.3">
      <c r="H37" s="13">
        <f>$G$34-G7</f>
        <v>566.5</v>
      </c>
      <c r="I37" s="14" t="s">
        <v>29</v>
      </c>
      <c r="M37"/>
      <c r="O37" s="13">
        <f>$N$34-N7</f>
        <v>271.25</v>
      </c>
      <c r="P37" t="s">
        <v>29</v>
      </c>
    </row>
    <row r="38" spans="4:16" x14ac:dyDescent="0.3">
      <c r="H38" s="13">
        <f>$G$34-G8</f>
        <v>441.5</v>
      </c>
      <c r="I38" s="14" t="s">
        <v>6</v>
      </c>
      <c r="M38"/>
      <c r="O38" s="13">
        <f>$N$34-N8</f>
        <v>208.75</v>
      </c>
      <c r="P38" t="s">
        <v>6</v>
      </c>
    </row>
    <row r="41" spans="4:16" ht="23.4" x14ac:dyDescent="0.45">
      <c r="D41" s="15" t="s">
        <v>32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</row>
    <row r="44" spans="4:16" x14ac:dyDescent="0.3">
      <c r="G44" s="14"/>
      <c r="H44" s="14"/>
    </row>
    <row r="45" spans="4:16" x14ac:dyDescent="0.3">
      <c r="F45" s="3" t="s">
        <v>16</v>
      </c>
      <c r="G45" s="14" t="s">
        <v>35</v>
      </c>
      <c r="H45" s="14" t="s">
        <v>33</v>
      </c>
      <c r="I45" s="3" t="s">
        <v>34</v>
      </c>
      <c r="J45" s="14" t="s">
        <v>40</v>
      </c>
      <c r="K45" s="14" t="s">
        <v>41</v>
      </c>
      <c r="M45" s="16" t="s">
        <v>38</v>
      </c>
      <c r="N45" s="16"/>
    </row>
    <row r="46" spans="4:16" x14ac:dyDescent="0.3">
      <c r="E46" s="14" t="s">
        <v>1</v>
      </c>
      <c r="F46" s="11">
        <v>777</v>
      </c>
      <c r="G46" s="4">
        <v>424.5</v>
      </c>
      <c r="H46" s="4">
        <v>777</v>
      </c>
      <c r="I46" s="3">
        <v>545</v>
      </c>
      <c r="J46" s="13">
        <f>H46-I46</f>
        <v>232</v>
      </c>
      <c r="K46" s="13">
        <f>I46-G46</f>
        <v>120.5</v>
      </c>
      <c r="M46" s="14">
        <f>450*1.21</f>
        <v>544.5</v>
      </c>
      <c r="N46" s="14" t="s">
        <v>36</v>
      </c>
    </row>
    <row r="47" spans="4:16" x14ac:dyDescent="0.3">
      <c r="E47" s="14" t="s">
        <v>2</v>
      </c>
      <c r="F47" s="11">
        <v>958</v>
      </c>
      <c r="G47" s="4">
        <v>462</v>
      </c>
      <c r="H47" s="5">
        <v>958</v>
      </c>
      <c r="I47" s="3">
        <v>585</v>
      </c>
      <c r="J47" s="13">
        <f t="shared" ref="J47:J49" si="8">H47-I47</f>
        <v>373</v>
      </c>
      <c r="K47" s="13">
        <f t="shared" ref="K47:K49" si="9">I47-G47</f>
        <v>123</v>
      </c>
      <c r="M47" s="14">
        <f>500*1.21</f>
        <v>605</v>
      </c>
      <c r="N47" s="14" t="s">
        <v>37</v>
      </c>
      <c r="O47" s="13"/>
    </row>
    <row r="48" spans="4:16" x14ac:dyDescent="0.3">
      <c r="E48" s="14" t="s">
        <v>3</v>
      </c>
      <c r="F48" s="11">
        <f>(F50*0.4)+(F47*0.3)+(F46*0.3)</f>
        <v>891.30000000000007</v>
      </c>
      <c r="G48" s="4"/>
      <c r="H48" s="14"/>
      <c r="I48" s="3"/>
      <c r="J48" s="13">
        <f t="shared" si="8"/>
        <v>0</v>
      </c>
      <c r="K48" s="13">
        <f t="shared" si="9"/>
        <v>0</v>
      </c>
      <c r="M48"/>
      <c r="N48" s="14"/>
      <c r="O48" s="13"/>
    </row>
    <row r="49" spans="5:15" x14ac:dyDescent="0.3">
      <c r="E49" s="14" t="s">
        <v>4</v>
      </c>
      <c r="F49" s="11">
        <v>848</v>
      </c>
      <c r="G49" s="4">
        <v>505.75</v>
      </c>
      <c r="H49" s="5">
        <v>848</v>
      </c>
      <c r="I49" s="3">
        <v>700</v>
      </c>
      <c r="J49" s="13">
        <f t="shared" si="8"/>
        <v>148</v>
      </c>
      <c r="K49" s="13">
        <f t="shared" si="9"/>
        <v>194.25</v>
      </c>
      <c r="M49" s="14">
        <f>575*1.21</f>
        <v>695.75</v>
      </c>
      <c r="N49" s="14" t="s">
        <v>39</v>
      </c>
      <c r="O49" s="13"/>
    </row>
    <row r="50" spans="5:15" x14ac:dyDescent="0.3">
      <c r="E50" s="14" t="s">
        <v>5</v>
      </c>
      <c r="F50" s="11">
        <v>927</v>
      </c>
      <c r="H50" s="18"/>
      <c r="I50" s="3"/>
      <c r="J50" s="14"/>
      <c r="M50"/>
      <c r="O50" s="13"/>
    </row>
    <row r="51" spans="5:15" x14ac:dyDescent="0.3">
      <c r="E51" s="14" t="s">
        <v>6</v>
      </c>
      <c r="F51" s="11">
        <v>1035</v>
      </c>
      <c r="H51" s="13"/>
      <c r="I51" s="3"/>
      <c r="J51" s="14"/>
      <c r="M51"/>
      <c r="O51" s="13"/>
    </row>
  </sheetData>
  <mergeCells count="10">
    <mergeCell ref="D41:P41"/>
    <mergeCell ref="M45:N45"/>
    <mergeCell ref="D28:P28"/>
    <mergeCell ref="F18:G18"/>
    <mergeCell ref="E19:E24"/>
    <mergeCell ref="A1:N1"/>
    <mergeCell ref="F10:G10"/>
    <mergeCell ref="E11:E16"/>
    <mergeCell ref="K10:L10"/>
    <mergeCell ref="J11:J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Estrella</dc:creator>
  <cp:lastModifiedBy>Paula Estrella</cp:lastModifiedBy>
  <dcterms:created xsi:type="dcterms:W3CDTF">2021-11-16T02:41:33Z</dcterms:created>
  <dcterms:modified xsi:type="dcterms:W3CDTF">2022-02-18T12:36:08Z</dcterms:modified>
</cp:coreProperties>
</file>