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cas\Cafe\"/>
    </mc:Choice>
  </mc:AlternateContent>
  <xr:revisionPtr revIDLastSave="0" documentId="13_ncr:1_{55716159-9D45-429C-BBD3-8698A3EA354F}" xr6:coauthVersionLast="47" xr6:coauthVersionMax="47" xr10:uidLastSave="{00000000-0000-0000-0000-000000000000}"/>
  <bookViews>
    <workbookView xWindow="-21720" yWindow="2565" windowWidth="21840" windowHeight="13140" xr2:uid="{9DDAD5D9-9912-476F-9FB1-642DBA5540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R10" i="1" s="1"/>
  <c r="T10" i="1" s="1"/>
  <c r="U10" i="1" s="1"/>
  <c r="O5" i="1"/>
  <c r="K6" i="1"/>
  <c r="K7" i="1"/>
  <c r="K8" i="1"/>
  <c r="K9" i="1"/>
  <c r="K10" i="1"/>
  <c r="M10" i="1"/>
  <c r="N10" i="1" s="1"/>
  <c r="H6" i="1"/>
  <c r="H7" i="1"/>
  <c r="H8" i="1"/>
  <c r="H9" i="1"/>
  <c r="H10" i="1"/>
  <c r="G10" i="1"/>
  <c r="D10" i="1"/>
  <c r="F21" i="1"/>
  <c r="D9" i="1"/>
  <c r="G9" i="1" s="1"/>
  <c r="D8" i="1"/>
  <c r="G8" i="1" s="1"/>
  <c r="D7" i="1"/>
  <c r="G7" i="1" s="1"/>
  <c r="D6" i="1"/>
  <c r="G6" i="1" s="1"/>
  <c r="D5" i="1"/>
  <c r="G5" i="1" s="1"/>
  <c r="H5" i="1" s="1"/>
  <c r="K5" i="1" s="1"/>
  <c r="D15" i="1"/>
  <c r="G15" i="1" s="1"/>
  <c r="D16" i="1"/>
  <c r="G16" i="1" s="1"/>
  <c r="D17" i="1"/>
  <c r="G17" i="1" s="1"/>
  <c r="O17" i="1" s="1"/>
  <c r="D18" i="1"/>
  <c r="G18" i="1" s="1"/>
  <c r="D14" i="1"/>
  <c r="G14" i="1" s="1"/>
  <c r="H14" i="1" s="1"/>
  <c r="K14" i="1" s="1"/>
  <c r="J25" i="1"/>
  <c r="J22" i="1"/>
  <c r="H18" i="1" l="1"/>
  <c r="O18" i="1"/>
  <c r="O15" i="1"/>
  <c r="H15" i="1"/>
  <c r="O16" i="1"/>
  <c r="H16" i="1"/>
  <c r="H17" i="1"/>
  <c r="O14" i="1"/>
  <c r="K15" i="1" l="1"/>
  <c r="K17" i="1"/>
  <c r="K18" i="1"/>
  <c r="R18" i="1"/>
  <c r="T18" i="1" s="1"/>
  <c r="U18" i="1" s="1"/>
  <c r="R17" i="1"/>
  <c r="T17" i="1" s="1"/>
  <c r="U17" i="1" s="1"/>
  <c r="R16" i="1"/>
  <c r="T16" i="1" s="1"/>
  <c r="U16" i="1" s="1"/>
  <c r="R14" i="1"/>
  <c r="T14" i="1" s="1"/>
  <c r="U14" i="1" s="1"/>
  <c r="R6" i="1"/>
  <c r="T6" i="1" s="1"/>
  <c r="U6" i="1" s="1"/>
  <c r="R7" i="1"/>
  <c r="T7" i="1" s="1"/>
  <c r="U7" i="1" s="1"/>
  <c r="R8" i="1"/>
  <c r="T8" i="1" s="1"/>
  <c r="U8" i="1" s="1"/>
  <c r="R9" i="1"/>
  <c r="T9" i="1" s="1"/>
  <c r="U9" i="1" s="1"/>
  <c r="M6" i="1"/>
  <c r="N6" i="1" s="1"/>
  <c r="M7" i="1"/>
  <c r="N7" i="1" s="1"/>
  <c r="M8" i="1"/>
  <c r="N8" i="1" s="1"/>
  <c r="M9" i="1"/>
  <c r="N9" i="1" s="1"/>
  <c r="R5" i="1"/>
  <c r="T5" i="1" s="1"/>
  <c r="U5" i="1" s="1"/>
  <c r="M5" i="1"/>
  <c r="N5" i="1" s="1"/>
  <c r="K16" i="1" l="1"/>
  <c r="M16" i="1" s="1"/>
  <c r="N16" i="1" s="1"/>
  <c r="M18" i="1"/>
  <c r="N18" i="1" s="1"/>
  <c r="M15" i="1"/>
  <c r="N15" i="1" s="1"/>
  <c r="M14" i="1"/>
  <c r="N14" i="1" s="1"/>
  <c r="M17" i="1"/>
  <c r="N17" i="1" s="1"/>
  <c r="R15" i="1"/>
  <c r="T15" i="1" s="1"/>
  <c r="U15" i="1" s="1"/>
</calcChain>
</file>

<file path=xl/sharedStrings.xml><?xml version="1.0" encoding="utf-8"?>
<sst xmlns="http://schemas.openxmlformats.org/spreadsheetml/2006/main" count="51" uniqueCount="24">
  <si>
    <t>Producto</t>
  </si>
  <si>
    <t>Brasil</t>
  </si>
  <si>
    <t>Colombia</t>
  </si>
  <si>
    <t>Peru</t>
  </si>
  <si>
    <t>Guatemala</t>
  </si>
  <si>
    <t>Etiopia</t>
  </si>
  <si>
    <t>Kg</t>
  </si>
  <si>
    <t>250 Gr</t>
  </si>
  <si>
    <t>125 gr</t>
  </si>
  <si>
    <t>Bolsa</t>
  </si>
  <si>
    <t>TOTAL</t>
  </si>
  <si>
    <t>Impresión</t>
  </si>
  <si>
    <t>PRECIO LISTA</t>
  </si>
  <si>
    <t>Diferencia</t>
  </si>
  <si>
    <t>Precio Lista</t>
  </si>
  <si>
    <t>Trasnporte</t>
  </si>
  <si>
    <t>Costo total</t>
  </si>
  <si>
    <t>Peru/Ecuador</t>
  </si>
  <si>
    <t>Modo Barista</t>
  </si>
  <si>
    <t>Comision</t>
  </si>
  <si>
    <t>Bold Café</t>
  </si>
  <si>
    <t>Costo /Kg</t>
  </si>
  <si>
    <t>Cosot Total /Kg</t>
  </si>
  <si>
    <t>Nicaragua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</si>
</sst>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200023</xdr:colOff>
      <xdr:row>19</xdr:row>
      <xdr:rowOff>63342</xdr:rowOff>
    </xdr:from>
    <xdr:to>
      <xdr:col>19</xdr:col>
      <xdr:colOff>361171</xdr:colOff>
      <xdr:row>45</xdr:row>
      <xdr:rowOff>20406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1BBC69-AD23-0348-4E4A-4627218C9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5086" y="3456623"/>
          <a:ext cx="12972273" cy="46005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B5FDF-DEF5-498C-9E8D-E0160A540395}">
  <dimension ref="A1:U25"/>
  <sheetViews>
    <sheetView tabSelected="1" zoomScale="80" zoomScaleNormal="80" workbookViewId="0">
      <selection activeCell="N21" sqref="N21"/>
    </sheetView>
  </sheetViews>
  <sheetFormatPr baseColWidth="10" defaultRowHeight="14.4" x14ac:dyDescent="0.3"/>
  <cols>
    <col min="1" max="1" width="12.109375" bestFit="1" customWidth="1"/>
    <col min="7" max="7" width="13.88671875" bestFit="1" customWidth="1"/>
    <col min="8" max="9" width="11.6640625" bestFit="1" customWidth="1"/>
    <col min="10" max="10" width="11.6640625" customWidth="1"/>
    <col min="11" max="11" width="11.6640625" bestFit="1" customWidth="1"/>
    <col min="12" max="12" width="11.77734375" bestFit="1" customWidth="1"/>
    <col min="16" max="17" width="11.5546875" style="2"/>
  </cols>
  <sheetData>
    <row r="1" spans="1:21" x14ac:dyDescent="0.3">
      <c r="A1" s="10" t="s">
        <v>20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3" spans="1:21" x14ac:dyDescent="0.3">
      <c r="A3" s="9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"/>
    </row>
    <row r="4" spans="1:21" x14ac:dyDescent="0.3">
      <c r="A4" s="1"/>
      <c r="B4" s="1" t="s">
        <v>6</v>
      </c>
      <c r="C4" s="1" t="s">
        <v>16</v>
      </c>
      <c r="D4" s="7" t="s">
        <v>21</v>
      </c>
      <c r="E4" s="7" t="s">
        <v>19</v>
      </c>
      <c r="F4" s="7" t="s">
        <v>15</v>
      </c>
      <c r="G4" s="7" t="s">
        <v>22</v>
      </c>
      <c r="H4" s="1" t="s">
        <v>7</v>
      </c>
      <c r="I4" s="1" t="s">
        <v>9</v>
      </c>
      <c r="J4" s="1" t="s">
        <v>11</v>
      </c>
      <c r="K4" s="3" t="s">
        <v>10</v>
      </c>
      <c r="L4" s="3" t="s">
        <v>12</v>
      </c>
      <c r="M4" s="3" t="s">
        <v>13</v>
      </c>
      <c r="N4" s="3"/>
      <c r="O4" s="1" t="s">
        <v>8</v>
      </c>
      <c r="P4" s="1" t="s">
        <v>9</v>
      </c>
      <c r="Q4" s="1" t="s">
        <v>11</v>
      </c>
      <c r="R4" s="3" t="s">
        <v>10</v>
      </c>
      <c r="S4" s="3" t="s">
        <v>14</v>
      </c>
      <c r="T4" s="3" t="s">
        <v>13</v>
      </c>
    </row>
    <row r="5" spans="1:21" x14ac:dyDescent="0.3">
      <c r="A5" s="1" t="s">
        <v>1</v>
      </c>
      <c r="B5" s="1">
        <v>5</v>
      </c>
      <c r="C5" s="4">
        <v>21060</v>
      </c>
      <c r="D5" s="4">
        <f>C5/B5</f>
        <v>4212</v>
      </c>
      <c r="E5" s="4">
        <v>0</v>
      </c>
      <c r="F5" s="4">
        <v>80</v>
      </c>
      <c r="G5" s="4">
        <f>SUM(D5:F5)</f>
        <v>4292</v>
      </c>
      <c r="H5" s="4">
        <f>G5/4</f>
        <v>1073</v>
      </c>
      <c r="I5" s="4">
        <v>199</v>
      </c>
      <c r="J5" s="4">
        <v>140</v>
      </c>
      <c r="K5" s="4">
        <f>SUM(H5:J5)</f>
        <v>1412</v>
      </c>
      <c r="L5" s="8">
        <v>1620</v>
      </c>
      <c r="M5" s="5">
        <f>L5-K5</f>
        <v>208</v>
      </c>
      <c r="N5" s="6">
        <f>M5/K5</f>
        <v>0.14730878186968838</v>
      </c>
      <c r="O5" s="5">
        <f>G5/8</f>
        <v>536.5</v>
      </c>
      <c r="P5" s="1">
        <v>80</v>
      </c>
      <c r="Q5" s="1">
        <v>92</v>
      </c>
      <c r="R5" s="1">
        <f>SUM(O5:Q5)</f>
        <v>708.5</v>
      </c>
      <c r="S5" s="8">
        <v>830</v>
      </c>
      <c r="T5" s="5">
        <f>S5-R5</f>
        <v>121.5</v>
      </c>
      <c r="U5" s="6">
        <f>T5/R5</f>
        <v>0.17148906139731829</v>
      </c>
    </row>
    <row r="6" spans="1:21" x14ac:dyDescent="0.3">
      <c r="A6" s="1" t="s">
        <v>2</v>
      </c>
      <c r="B6" s="1">
        <v>5</v>
      </c>
      <c r="C6" s="4">
        <v>23166</v>
      </c>
      <c r="D6" s="4">
        <f t="shared" ref="D6:D10" si="0">C6/B6</f>
        <v>4633.2</v>
      </c>
      <c r="E6" s="4">
        <v>0</v>
      </c>
      <c r="F6" s="4">
        <v>80</v>
      </c>
      <c r="G6" s="4">
        <f t="shared" ref="G6:G10" si="1">SUM(D6:F6)</f>
        <v>4713.2</v>
      </c>
      <c r="H6" s="4">
        <f t="shared" ref="H6:H10" si="2">G6/4</f>
        <v>1178.3</v>
      </c>
      <c r="I6" s="4">
        <v>199</v>
      </c>
      <c r="J6" s="4">
        <v>140</v>
      </c>
      <c r="K6" s="4">
        <f t="shared" ref="K6:K10" si="3">SUM(H6:J6)</f>
        <v>1517.3</v>
      </c>
      <c r="L6" s="8">
        <v>1990</v>
      </c>
      <c r="M6" s="5">
        <f t="shared" ref="M6:M10" si="4">L6-K6</f>
        <v>472.70000000000005</v>
      </c>
      <c r="N6" s="6">
        <f t="shared" ref="N6:N10" si="5">M6/K6</f>
        <v>0.3115402359454294</v>
      </c>
      <c r="O6" s="5">
        <f t="shared" ref="O6:O10" si="6">G6/8</f>
        <v>589.15</v>
      </c>
      <c r="P6" s="7">
        <v>80</v>
      </c>
      <c r="Q6" s="1">
        <v>92</v>
      </c>
      <c r="R6" s="1">
        <f t="shared" ref="R6:R10" si="7">SUM(O6:Q6)</f>
        <v>761.15</v>
      </c>
      <c r="S6" s="8">
        <v>1030</v>
      </c>
      <c r="T6" s="5">
        <f t="shared" ref="T6:T10" si="8">S6-R6</f>
        <v>268.85000000000002</v>
      </c>
      <c r="U6" s="6">
        <f t="shared" ref="U6:U10" si="9">T6/R6</f>
        <v>0.35321552913354798</v>
      </c>
    </row>
    <row r="7" spans="1:21" x14ac:dyDescent="0.3">
      <c r="A7" s="1" t="s">
        <v>3</v>
      </c>
      <c r="B7" s="1">
        <v>5</v>
      </c>
      <c r="C7" s="4">
        <v>25272</v>
      </c>
      <c r="D7" s="4">
        <f t="shared" si="0"/>
        <v>5054.3999999999996</v>
      </c>
      <c r="E7" s="4">
        <v>0</v>
      </c>
      <c r="F7" s="4">
        <v>80</v>
      </c>
      <c r="G7" s="4">
        <f t="shared" si="1"/>
        <v>5134.3999999999996</v>
      </c>
      <c r="H7" s="4">
        <f t="shared" si="2"/>
        <v>1283.5999999999999</v>
      </c>
      <c r="I7" s="4">
        <v>199</v>
      </c>
      <c r="J7" s="4">
        <v>140</v>
      </c>
      <c r="K7" s="4">
        <f t="shared" si="3"/>
        <v>1622.6</v>
      </c>
      <c r="L7" s="8">
        <v>1750</v>
      </c>
      <c r="M7" s="5">
        <f t="shared" si="4"/>
        <v>127.40000000000009</v>
      </c>
      <c r="N7" s="6">
        <f t="shared" si="5"/>
        <v>7.8515962036238202E-2</v>
      </c>
      <c r="O7" s="5">
        <f t="shared" si="6"/>
        <v>641.79999999999995</v>
      </c>
      <c r="P7" s="7">
        <v>80</v>
      </c>
      <c r="Q7" s="1">
        <v>92</v>
      </c>
      <c r="R7" s="1">
        <f t="shared" si="7"/>
        <v>813.8</v>
      </c>
      <c r="S7" s="8">
        <v>910</v>
      </c>
      <c r="T7" s="5">
        <f t="shared" si="8"/>
        <v>96.200000000000045</v>
      </c>
      <c r="U7" s="6">
        <f t="shared" si="9"/>
        <v>0.11821086261980837</v>
      </c>
    </row>
    <row r="8" spans="1:21" x14ac:dyDescent="0.3">
      <c r="A8" s="1" t="s">
        <v>4</v>
      </c>
      <c r="B8" s="1">
        <v>5</v>
      </c>
      <c r="C8" s="4">
        <v>25272</v>
      </c>
      <c r="D8" s="4">
        <f t="shared" si="0"/>
        <v>5054.3999999999996</v>
      </c>
      <c r="E8" s="4">
        <v>0</v>
      </c>
      <c r="F8" s="4">
        <v>80</v>
      </c>
      <c r="G8" s="4">
        <f t="shared" si="1"/>
        <v>5134.3999999999996</v>
      </c>
      <c r="H8" s="4">
        <f t="shared" si="2"/>
        <v>1283.5999999999999</v>
      </c>
      <c r="I8" s="4">
        <v>199</v>
      </c>
      <c r="J8" s="4">
        <v>140</v>
      </c>
      <c r="K8" s="4">
        <f t="shared" si="3"/>
        <v>1622.6</v>
      </c>
      <c r="L8" s="8">
        <v>1920</v>
      </c>
      <c r="M8" s="5">
        <f t="shared" si="4"/>
        <v>297.40000000000009</v>
      </c>
      <c r="N8" s="6">
        <f t="shared" si="5"/>
        <v>0.18328608406261562</v>
      </c>
      <c r="O8" s="5">
        <f t="shared" si="6"/>
        <v>641.79999999999995</v>
      </c>
      <c r="P8" s="7">
        <v>80</v>
      </c>
      <c r="Q8" s="1">
        <v>92</v>
      </c>
      <c r="R8" s="1">
        <f t="shared" si="7"/>
        <v>813.8</v>
      </c>
      <c r="S8" s="8">
        <v>990</v>
      </c>
      <c r="T8" s="5">
        <f t="shared" si="8"/>
        <v>176.20000000000005</v>
      </c>
      <c r="U8" s="6">
        <f t="shared" si="9"/>
        <v>0.21651511427869263</v>
      </c>
    </row>
    <row r="9" spans="1:21" x14ac:dyDescent="0.3">
      <c r="A9" s="7" t="s">
        <v>23</v>
      </c>
      <c r="B9" s="1">
        <v>5</v>
      </c>
      <c r="C9" s="4">
        <v>25272</v>
      </c>
      <c r="D9" s="4">
        <f t="shared" si="0"/>
        <v>5054.3999999999996</v>
      </c>
      <c r="E9" s="4">
        <v>0</v>
      </c>
      <c r="F9" s="4">
        <v>80</v>
      </c>
      <c r="G9" s="4">
        <f t="shared" si="1"/>
        <v>5134.3999999999996</v>
      </c>
      <c r="H9" s="4">
        <f t="shared" si="2"/>
        <v>1283.5999999999999</v>
      </c>
      <c r="I9" s="4">
        <v>199</v>
      </c>
      <c r="J9" s="4">
        <v>140</v>
      </c>
      <c r="K9" s="4">
        <f t="shared" si="3"/>
        <v>1622.6</v>
      </c>
      <c r="L9" s="8">
        <v>2030</v>
      </c>
      <c r="M9" s="5">
        <f t="shared" si="4"/>
        <v>407.40000000000009</v>
      </c>
      <c r="N9" s="6">
        <f t="shared" si="5"/>
        <v>0.25107851596203629</v>
      </c>
      <c r="O9" s="5">
        <f t="shared" si="6"/>
        <v>641.79999999999995</v>
      </c>
      <c r="P9" s="7">
        <v>80</v>
      </c>
      <c r="Q9" s="1">
        <v>92</v>
      </c>
      <c r="R9" s="1">
        <f t="shared" si="7"/>
        <v>813.8</v>
      </c>
      <c r="S9" s="8">
        <v>1030</v>
      </c>
      <c r="T9" s="5">
        <f t="shared" si="8"/>
        <v>216.20000000000005</v>
      </c>
      <c r="U9" s="6">
        <f t="shared" si="9"/>
        <v>0.26566724010813475</v>
      </c>
    </row>
    <row r="10" spans="1:21" x14ac:dyDescent="0.3">
      <c r="A10" s="1" t="s">
        <v>5</v>
      </c>
      <c r="B10" s="7">
        <v>5</v>
      </c>
      <c r="C10" s="4">
        <v>29700</v>
      </c>
      <c r="D10" s="4">
        <f t="shared" si="0"/>
        <v>5940</v>
      </c>
      <c r="E10" s="4">
        <v>0</v>
      </c>
      <c r="F10" s="4">
        <v>80</v>
      </c>
      <c r="G10" s="4">
        <f t="shared" si="1"/>
        <v>6020</v>
      </c>
      <c r="H10" s="4">
        <f t="shared" si="2"/>
        <v>1505</v>
      </c>
      <c r="I10" s="4">
        <v>199</v>
      </c>
      <c r="J10" s="4">
        <v>140</v>
      </c>
      <c r="K10" s="4">
        <f t="shared" si="3"/>
        <v>1844</v>
      </c>
      <c r="L10" s="8">
        <v>2140</v>
      </c>
      <c r="M10" s="5">
        <f t="shared" si="4"/>
        <v>296</v>
      </c>
      <c r="N10" s="6">
        <f t="shared" si="5"/>
        <v>0.16052060737527116</v>
      </c>
      <c r="O10" s="5">
        <f t="shared" si="6"/>
        <v>752.5</v>
      </c>
      <c r="P10" s="7">
        <v>80</v>
      </c>
      <c r="Q10" s="7">
        <v>92</v>
      </c>
      <c r="R10" s="7">
        <f t="shared" si="7"/>
        <v>924.5</v>
      </c>
      <c r="S10" s="8">
        <v>1110</v>
      </c>
      <c r="T10" s="5">
        <f t="shared" si="8"/>
        <v>185.5</v>
      </c>
      <c r="U10" s="6">
        <f t="shared" si="9"/>
        <v>0.20064899945916712</v>
      </c>
    </row>
    <row r="11" spans="1:21" x14ac:dyDescent="0.3">
      <c r="A11" s="10" t="s">
        <v>18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3">
      <c r="A12" s="9" t="s">
        <v>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7"/>
    </row>
    <row r="13" spans="1:21" x14ac:dyDescent="0.3">
      <c r="A13" s="7"/>
      <c r="B13" s="7" t="s">
        <v>6</v>
      </c>
      <c r="C13" s="7" t="s">
        <v>16</v>
      </c>
      <c r="D13" s="7" t="s">
        <v>21</v>
      </c>
      <c r="E13" s="7" t="s">
        <v>19</v>
      </c>
      <c r="F13" s="7" t="s">
        <v>15</v>
      </c>
      <c r="G13" s="7" t="s">
        <v>22</v>
      </c>
      <c r="H13" s="7" t="s">
        <v>7</v>
      </c>
      <c r="I13" s="7" t="s">
        <v>9</v>
      </c>
      <c r="J13" s="7" t="s">
        <v>11</v>
      </c>
      <c r="K13" s="3" t="s">
        <v>10</v>
      </c>
      <c r="L13" s="3" t="s">
        <v>12</v>
      </c>
      <c r="M13" s="3" t="s">
        <v>13</v>
      </c>
      <c r="N13" s="3"/>
      <c r="O13" s="7" t="s">
        <v>8</v>
      </c>
      <c r="P13" s="7" t="s">
        <v>9</v>
      </c>
      <c r="Q13" s="7" t="s">
        <v>11</v>
      </c>
      <c r="R13" s="3" t="s">
        <v>10</v>
      </c>
      <c r="S13" s="3" t="s">
        <v>14</v>
      </c>
      <c r="T13" s="3" t="s">
        <v>13</v>
      </c>
    </row>
    <row r="14" spans="1:21" x14ac:dyDescent="0.3">
      <c r="A14" s="7" t="s">
        <v>1</v>
      </c>
      <c r="B14" s="7">
        <v>5</v>
      </c>
      <c r="C14" s="4">
        <v>15400</v>
      </c>
      <c r="D14" s="4">
        <f>C14/B14</f>
        <v>3080</v>
      </c>
      <c r="E14" s="4">
        <v>235</v>
      </c>
      <c r="F14" s="4">
        <v>80</v>
      </c>
      <c r="G14" s="4">
        <f>SUM(D14:F14)</f>
        <v>3395</v>
      </c>
      <c r="H14" s="4">
        <f>G14/4</f>
        <v>848.75</v>
      </c>
      <c r="I14" s="4">
        <v>199</v>
      </c>
      <c r="J14" s="4">
        <v>140</v>
      </c>
      <c r="K14" s="4">
        <f>SUM(H14:J14)</f>
        <v>1187.75</v>
      </c>
      <c r="L14" s="8">
        <v>1620</v>
      </c>
      <c r="M14" s="5">
        <f>L14-K14</f>
        <v>432.25</v>
      </c>
      <c r="N14" s="6">
        <f>M14/K14</f>
        <v>0.3639233845506209</v>
      </c>
      <c r="O14" s="5">
        <f>G14/8</f>
        <v>424.375</v>
      </c>
      <c r="P14" s="7">
        <v>82.5</v>
      </c>
      <c r="Q14" s="7">
        <v>92</v>
      </c>
      <c r="R14" s="7">
        <f>SUM(O14:Q14)</f>
        <v>598.875</v>
      </c>
      <c r="S14" s="8">
        <v>830</v>
      </c>
      <c r="T14" s="5">
        <f>S14-R14</f>
        <v>231.125</v>
      </c>
      <c r="U14" s="6">
        <f>T14/R14</f>
        <v>0.38593195575036526</v>
      </c>
    </row>
    <row r="15" spans="1:21" x14ac:dyDescent="0.3">
      <c r="A15" s="7" t="s">
        <v>2</v>
      </c>
      <c r="B15" s="7">
        <v>5</v>
      </c>
      <c r="C15" s="4">
        <v>16000</v>
      </c>
      <c r="D15" s="4">
        <f t="shared" ref="D15:D18" si="10">C15/B15</f>
        <v>3200</v>
      </c>
      <c r="E15" s="4">
        <v>235</v>
      </c>
      <c r="F15" s="4">
        <v>80</v>
      </c>
      <c r="G15" s="4">
        <f t="shared" ref="G15:G18" si="11">SUM(D15:F15)</f>
        <v>3515</v>
      </c>
      <c r="H15" s="4">
        <f t="shared" ref="H15:H18" si="12">G15/4</f>
        <v>878.75</v>
      </c>
      <c r="I15" s="4">
        <v>199</v>
      </c>
      <c r="J15" s="4">
        <v>140</v>
      </c>
      <c r="K15" s="4">
        <f>SUM(H15:J15)</f>
        <v>1217.75</v>
      </c>
      <c r="L15" s="8">
        <v>1990</v>
      </c>
      <c r="M15" s="5">
        <f t="shared" ref="M15:M18" si="13">L15-K15</f>
        <v>772.25</v>
      </c>
      <c r="N15" s="6">
        <f t="shared" ref="N15:N18" si="14">M15/K15</f>
        <v>0.63416136316978033</v>
      </c>
      <c r="O15" s="5">
        <f t="shared" ref="O15:O18" si="15">G15/8</f>
        <v>439.375</v>
      </c>
      <c r="P15" s="7">
        <v>82.5</v>
      </c>
      <c r="Q15" s="7">
        <v>92</v>
      </c>
      <c r="R15" s="7">
        <f t="shared" ref="R15:R18" si="16">SUM(O15:Q15)</f>
        <v>613.875</v>
      </c>
      <c r="S15" s="8">
        <v>1030</v>
      </c>
      <c r="T15" s="5">
        <f t="shared" ref="T15:T18" si="17">S15-R15</f>
        <v>416.125</v>
      </c>
      <c r="U15" s="6">
        <f t="shared" ref="U15:U18" si="18">T15/R15</f>
        <v>0.6778660150682142</v>
      </c>
    </row>
    <row r="16" spans="1:21" x14ac:dyDescent="0.3">
      <c r="A16" s="7" t="s">
        <v>17</v>
      </c>
      <c r="B16" s="7">
        <v>5</v>
      </c>
      <c r="C16" s="4">
        <v>41550</v>
      </c>
      <c r="D16" s="4">
        <f t="shared" si="10"/>
        <v>8310</v>
      </c>
      <c r="E16" s="4">
        <v>235</v>
      </c>
      <c r="F16" s="4">
        <v>80</v>
      </c>
      <c r="G16" s="4">
        <f t="shared" si="11"/>
        <v>8625</v>
      </c>
      <c r="H16" s="4">
        <f t="shared" si="12"/>
        <v>2156.25</v>
      </c>
      <c r="I16" s="4">
        <v>199</v>
      </c>
      <c r="J16" s="4">
        <v>140</v>
      </c>
      <c r="K16" s="4">
        <f>SUM(H16:J16)</f>
        <v>2495.25</v>
      </c>
      <c r="L16" s="8">
        <v>1750</v>
      </c>
      <c r="M16" s="5">
        <f t="shared" si="13"/>
        <v>-745.25</v>
      </c>
      <c r="N16" s="6">
        <f t="shared" si="14"/>
        <v>-0.29866746818956014</v>
      </c>
      <c r="O16" s="5">
        <f t="shared" si="15"/>
        <v>1078.125</v>
      </c>
      <c r="P16" s="7">
        <v>82.5</v>
      </c>
      <c r="Q16" s="7">
        <v>92</v>
      </c>
      <c r="R16" s="7">
        <f t="shared" si="16"/>
        <v>1252.625</v>
      </c>
      <c r="S16" s="8">
        <v>910</v>
      </c>
      <c r="T16" s="5">
        <f t="shared" si="17"/>
        <v>-342.625</v>
      </c>
      <c r="U16" s="6">
        <f t="shared" si="18"/>
        <v>-0.27352559624787948</v>
      </c>
    </row>
    <row r="17" spans="1:21" x14ac:dyDescent="0.3">
      <c r="A17" s="7" t="s">
        <v>4</v>
      </c>
      <c r="B17" s="7">
        <v>5</v>
      </c>
      <c r="C17" s="4">
        <v>20800</v>
      </c>
      <c r="D17" s="4">
        <f t="shared" si="10"/>
        <v>4160</v>
      </c>
      <c r="E17" s="4">
        <v>235</v>
      </c>
      <c r="F17" s="4">
        <v>80</v>
      </c>
      <c r="G17" s="4">
        <f t="shared" si="11"/>
        <v>4475</v>
      </c>
      <c r="H17" s="4">
        <f t="shared" si="12"/>
        <v>1118.75</v>
      </c>
      <c r="I17" s="4">
        <v>199</v>
      </c>
      <c r="J17" s="4">
        <v>140</v>
      </c>
      <c r="K17" s="4">
        <f>SUM(H17:J17)</f>
        <v>1457.75</v>
      </c>
      <c r="L17" s="8">
        <v>1920</v>
      </c>
      <c r="M17" s="5">
        <f t="shared" si="13"/>
        <v>462.25</v>
      </c>
      <c r="N17" s="6">
        <f t="shared" si="14"/>
        <v>0.31709826787857998</v>
      </c>
      <c r="O17" s="5">
        <f t="shared" si="15"/>
        <v>559.375</v>
      </c>
      <c r="P17" s="7">
        <v>82.5</v>
      </c>
      <c r="Q17" s="7">
        <v>92</v>
      </c>
      <c r="R17" s="7">
        <f t="shared" si="16"/>
        <v>733.875</v>
      </c>
      <c r="S17" s="8">
        <v>990</v>
      </c>
      <c r="T17" s="5">
        <f t="shared" si="17"/>
        <v>256.125</v>
      </c>
      <c r="U17" s="6">
        <f t="shared" si="18"/>
        <v>0.3490035769034236</v>
      </c>
    </row>
    <row r="18" spans="1:21" x14ac:dyDescent="0.3">
      <c r="A18" s="7" t="s">
        <v>5</v>
      </c>
      <c r="B18" s="7">
        <v>5</v>
      </c>
      <c r="C18" s="4"/>
      <c r="D18" s="4">
        <f t="shared" si="10"/>
        <v>0</v>
      </c>
      <c r="E18" s="4">
        <v>235</v>
      </c>
      <c r="F18" s="4">
        <v>80</v>
      </c>
      <c r="G18" s="4">
        <f t="shared" si="11"/>
        <v>315</v>
      </c>
      <c r="H18" s="4">
        <f t="shared" si="12"/>
        <v>78.75</v>
      </c>
      <c r="I18" s="4">
        <v>199</v>
      </c>
      <c r="J18" s="4">
        <v>140</v>
      </c>
      <c r="K18" s="4">
        <f>SUM(H18:J18)</f>
        <v>417.75</v>
      </c>
      <c r="L18" s="8">
        <v>2140</v>
      </c>
      <c r="M18" s="5">
        <f t="shared" si="13"/>
        <v>1722.25</v>
      </c>
      <c r="N18" s="6">
        <f t="shared" si="14"/>
        <v>4.1226810293237586</v>
      </c>
      <c r="O18" s="5">
        <f t="shared" si="15"/>
        <v>39.375</v>
      </c>
      <c r="P18" s="7">
        <v>82.5</v>
      </c>
      <c r="Q18" s="7">
        <v>92</v>
      </c>
      <c r="R18" s="7">
        <f t="shared" si="16"/>
        <v>213.875</v>
      </c>
      <c r="S18" s="8">
        <v>1035</v>
      </c>
      <c r="T18" s="5">
        <f t="shared" si="17"/>
        <v>821.125</v>
      </c>
      <c r="U18" s="6">
        <f t="shared" si="18"/>
        <v>3.8392752776154295</v>
      </c>
    </row>
    <row r="21" spans="1:21" x14ac:dyDescent="0.3">
      <c r="F21">
        <f>15/1800</f>
        <v>8.3333333333333332E-3</v>
      </c>
    </row>
    <row r="22" spans="1:21" x14ac:dyDescent="0.3">
      <c r="J22">
        <f>1300/3</f>
        <v>433.33333333333331</v>
      </c>
    </row>
    <row r="24" spans="1:21" x14ac:dyDescent="0.3">
      <c r="J24">
        <v>4687</v>
      </c>
    </row>
    <row r="25" spans="1:21" x14ac:dyDescent="0.3">
      <c r="J25">
        <f>J24/20</f>
        <v>234.35</v>
      </c>
    </row>
  </sheetData>
  <mergeCells count="4">
    <mergeCell ref="A3:R3"/>
    <mergeCell ref="A12:R12"/>
    <mergeCell ref="A11:U11"/>
    <mergeCell ref="A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Estrella</dc:creator>
  <cp:lastModifiedBy>Paula Estrella</cp:lastModifiedBy>
  <dcterms:created xsi:type="dcterms:W3CDTF">2021-11-16T02:41:33Z</dcterms:created>
  <dcterms:modified xsi:type="dcterms:W3CDTF">2022-05-11T02:03:47Z</dcterms:modified>
</cp:coreProperties>
</file>