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APP" sheetId="2" r:id="rId1"/>
    <sheet name="Tabela de Perfil" sheetId="3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52511"/>
</workbook>
</file>

<file path=xl/calcChain.xml><?xml version="1.0" encoding="utf-8"?>
<calcChain xmlns="http://schemas.openxmlformats.org/spreadsheetml/2006/main">
  <c r="C37" i="2" l="1"/>
  <c r="C38" i="2"/>
  <c r="C39" i="2"/>
  <c r="C40" i="2"/>
  <c r="C41" i="2"/>
  <c r="C36" i="2"/>
  <c r="D20" i="2" l="1"/>
  <c r="D21" i="2" s="1"/>
  <c r="C28" i="2"/>
  <c r="D28" i="2" s="1"/>
  <c r="C25" i="2"/>
  <c r="D25" i="2" s="1"/>
  <c r="C26" i="2"/>
  <c r="D26" i="2" s="1"/>
  <c r="C27" i="2"/>
  <c r="D27" i="2" s="1"/>
  <c r="C24" i="2"/>
  <c r="D24" i="2" s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3" i="2"/>
  <c r="D14" i="2"/>
  <c r="D36" i="2" l="1"/>
  <c r="D38" i="2"/>
  <c r="D39" i="2"/>
  <c r="D37" i="2"/>
  <c r="D40" i="2"/>
  <c r="D41" i="2"/>
  <c r="D42" i="2" l="1"/>
</calcChain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<sst xmlns="http://schemas.openxmlformats.org/spreadsheetml/2006/main" count="69" uniqueCount="33">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</sst>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164" fontId="7" fillId="0" borderId="6" xfId="1" applyNumberFormat="1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8" fontId="9" fillId="5" borderId="9" xfId="0" applyNumberFormat="1" applyFont="1" applyFill="1" applyBorder="1" applyAlignment="1">
      <alignment horizontal="center"/>
    </xf>
    <xf numFmtId="8" fontId="9" fillId="5" borderId="12" xfId="0" applyNumberFormat="1" applyFont="1" applyFill="1" applyBorder="1" applyAlignment="1">
      <alignment horizontal="center"/>
    </xf>
    <xf numFmtId="0" fontId="6" fillId="5" borderId="13" xfId="0" applyFont="1" applyFill="1" applyBorder="1" applyAlignment="1">
      <alignment horizontal="left" indent="3"/>
    </xf>
    <xf numFmtId="164" fontId="7" fillId="5" borderId="14" xfId="0" applyNumberFormat="1" applyFont="1" applyFill="1" applyBorder="1" applyAlignment="1">
      <alignment horizontal="center"/>
    </xf>
    <xf numFmtId="164" fontId="7" fillId="5" borderId="15" xfId="0" applyNumberFormat="1" applyFont="1" applyFill="1" applyBorder="1" applyAlignment="1">
      <alignment horizontal="center"/>
    </xf>
    <xf numFmtId="0" fontId="6" fillId="5" borderId="16" xfId="0" applyFont="1" applyFill="1" applyBorder="1" applyAlignment="1">
      <alignment horizontal="left" indent="3"/>
    </xf>
    <xf numFmtId="0" fontId="6" fillId="5" borderId="17" xfId="0" applyFont="1" applyFill="1" applyBorder="1" applyAlignment="1">
      <alignment horizontal="left" indent="3"/>
    </xf>
    <xf numFmtId="164" fontId="7" fillId="5" borderId="18" xfId="0" applyNumberFormat="1" applyFont="1" applyFill="1" applyBorder="1" applyAlignment="1">
      <alignment horizontal="center"/>
    </xf>
    <xf numFmtId="164" fontId="7" fillId="5" borderId="19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4" fillId="0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0" fontId="10" fillId="5" borderId="7" xfId="0" applyFont="1" applyFill="1" applyBorder="1" applyAlignment="1">
      <alignment horizontal="left" indent="3"/>
    </xf>
    <xf numFmtId="0" fontId="10" fillId="5" borderId="8" xfId="0" applyFont="1" applyFill="1" applyBorder="1" applyAlignment="1">
      <alignment horizontal="left" indent="3"/>
    </xf>
    <xf numFmtId="0" fontId="10" fillId="5" borderId="10" xfId="0" applyFont="1" applyFill="1" applyBorder="1" applyAlignment="1">
      <alignment horizontal="left" indent="3"/>
    </xf>
    <xf numFmtId="0" fontId="10" fillId="5" borderId="11" xfId="0" applyFont="1" applyFill="1" applyBorder="1" applyAlignment="1">
      <alignment horizontal="left" indent="3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0" fontId="6" fillId="4" borderId="10" xfId="0" applyFont="1" applyFill="1" applyBorder="1" applyAlignment="1">
      <alignment horizontal="left" indent="3"/>
    </xf>
    <xf numFmtId="0" fontId="6" fillId="4" borderId="11" xfId="0" applyFont="1" applyFill="1" applyBorder="1" applyAlignment="1">
      <alignment horizontal="left" indent="3"/>
    </xf>
    <xf numFmtId="0" fontId="8" fillId="9" borderId="3" xfId="0" applyFont="1" applyFill="1" applyBorder="1" applyAlignment="1">
      <alignment horizontal="center" vertic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365760</xdr:colOff>
      <xdr:row>1</xdr:row>
      <xdr:rowOff>22860</xdr:rowOff>
    </xdr:from>
    <xdr:to>
      <xdr:col>4</xdr:col>
      <xdr:colOff>133923</xdr:colOff>
      <xdr:row>8</xdr:row>
      <xdr:rowOff>150661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65760" y="205740"/>
          <a:ext cx="6580443" cy="1407961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42</xdr:row>
      <xdr:rowOff>99060</xdr:rowOff>
    </xdr:from>
    <xdr:to>
      <xdr:col>3</xdr:col>
      <xdr:colOff>906780</xdr:colOff>
      <xdr:row>59</xdr:row>
      <xdr:rowOff>91440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42"/>
  <sheetViews>
    <sheetView showGridLines="0" tabSelected="1" topLeftCell="B1" workbookViewId="0">
      <selection activeCell="E37" sqref="E37"/>
    </sheetView>
  </sheetViews>
  <sheetFormatPr defaultRowHeight="14.4" x14ac:dyDescent="0.3"/>
  <cols>
    <col min="2" max="2" width="30.44140625" bestFit="1" customWidth="1"/>
    <col min="3" max="3" width="46.21875" customWidth="1"/>
    <col min="4" max="4" width="13.77734375" bestFit="1" customWidth="1"/>
  </cols>
  <sheetData>
    <row r="10" spans="2:4" ht="15" thickBot="1" x14ac:dyDescent="0.35"/>
    <row r="11" spans="2:4" ht="27" x14ac:dyDescent="0.3">
      <c r="B11" s="36" t="s">
        <v>0</v>
      </c>
      <c r="C11" s="37"/>
      <c r="D11" s="38"/>
    </row>
    <row r="12" spans="2:4" ht="19.2" x14ac:dyDescent="0.45">
      <c r="B12" s="47" t="s">
        <v>1</v>
      </c>
      <c r="C12" s="48"/>
      <c r="D12" s="1">
        <v>2000</v>
      </c>
    </row>
    <row r="13" spans="2:4" ht="19.2" x14ac:dyDescent="0.45">
      <c r="B13" s="39" t="s">
        <v>2</v>
      </c>
      <c r="C13" s="40"/>
      <c r="D13" s="2">
        <v>6.0000000000000001E-3</v>
      </c>
    </row>
    <row r="14" spans="2:4" ht="19.8" thickBot="1" x14ac:dyDescent="0.5">
      <c r="B14" s="49" t="s">
        <v>3</v>
      </c>
      <c r="C14" s="50"/>
      <c r="D14" s="3">
        <f>D12*30%</f>
        <v>600</v>
      </c>
    </row>
    <row r="15" spans="2:4" ht="15" thickBot="1" x14ac:dyDescent="0.35"/>
    <row r="16" spans="2:4" ht="29.4" x14ac:dyDescent="0.3">
      <c r="B16" s="45" t="s">
        <v>4</v>
      </c>
      <c r="C16" s="46"/>
      <c r="D16" s="51"/>
    </row>
    <row r="17" spans="1:4" ht="19.2" x14ac:dyDescent="0.45">
      <c r="B17" s="47" t="s">
        <v>5</v>
      </c>
      <c r="C17" s="48"/>
      <c r="D17" s="4">
        <v>200</v>
      </c>
    </row>
    <row r="18" spans="1:4" ht="19.2" x14ac:dyDescent="0.45">
      <c r="B18" s="39" t="s">
        <v>6</v>
      </c>
      <c r="C18" s="40"/>
      <c r="D18" s="5">
        <v>5</v>
      </c>
    </row>
    <row r="19" spans="1:4" ht="19.2" x14ac:dyDescent="0.45">
      <c r="B19" s="39" t="s">
        <v>7</v>
      </c>
      <c r="C19" s="40"/>
      <c r="D19" s="6">
        <v>1.0789999999999999E-2</v>
      </c>
    </row>
    <row r="20" spans="1:4" ht="19.2" x14ac:dyDescent="0.45">
      <c r="B20" s="41" t="s">
        <v>8</v>
      </c>
      <c r="C20" s="42"/>
      <c r="D20" s="7">
        <f>FV(taxa_mensal,qtd_anos*12,Aporte*(-1))</f>
        <v>16755.382799697527</v>
      </c>
    </row>
    <row r="21" spans="1:4" ht="19.8" thickBot="1" x14ac:dyDescent="0.5">
      <c r="B21" s="43" t="s">
        <v>9</v>
      </c>
      <c r="C21" s="44"/>
      <c r="D21" s="8">
        <f>patrimonio*rendimento_carteira</f>
        <v>100.53229679818516</v>
      </c>
    </row>
    <row r="22" spans="1:4" ht="15" thickBot="1" x14ac:dyDescent="0.35"/>
    <row r="23" spans="1:4" ht="29.4" x14ac:dyDescent="0.3">
      <c r="B23" s="45" t="s">
        <v>10</v>
      </c>
      <c r="C23" s="46"/>
      <c r="D23" s="34" t="s">
        <v>11</v>
      </c>
    </row>
    <row r="24" spans="1:4" ht="19.2" x14ac:dyDescent="0.45">
      <c r="A24" s="35">
        <v>2</v>
      </c>
      <c r="B24" s="9" t="s">
        <v>12</v>
      </c>
      <c r="C24" s="10">
        <f>FV($D$19,$A24*12,$D$17*(-1))</f>
        <v>5445.5254595290435</v>
      </c>
      <c r="D24" s="11">
        <f>C24*rendimento_carteira</f>
        <v>32.673152757174265</v>
      </c>
    </row>
    <row r="25" spans="1:4" ht="19.2" x14ac:dyDescent="0.45">
      <c r="A25" s="35">
        <v>5</v>
      </c>
      <c r="B25" s="12" t="s">
        <v>13</v>
      </c>
      <c r="C25" s="10">
        <f t="shared" ref="C25:C28" si="0">FV($D$19,$A25*12,$D$17*(-1))</f>
        <v>16755.382799697527</v>
      </c>
      <c r="D25" s="11">
        <f>C25*rendimento_carteira</f>
        <v>100.53229679818516</v>
      </c>
    </row>
    <row r="26" spans="1:4" ht="19.2" x14ac:dyDescent="0.45">
      <c r="A26" s="35">
        <v>10</v>
      </c>
      <c r="B26" s="12" t="s">
        <v>14</v>
      </c>
      <c r="C26" s="10">
        <f t="shared" si="0"/>
        <v>48656.842506034438</v>
      </c>
      <c r="D26" s="11">
        <f>C26*rendimento_carteira</f>
        <v>291.94105503620665</v>
      </c>
    </row>
    <row r="27" spans="1:4" ht="19.2" x14ac:dyDescent="0.45">
      <c r="A27" s="35">
        <v>20</v>
      </c>
      <c r="B27" s="12" t="s">
        <v>15</v>
      </c>
      <c r="C27" s="10">
        <f t="shared" si="0"/>
        <v>225039.68001941612</v>
      </c>
      <c r="D27" s="11">
        <f>C27*rendimento_carteira</f>
        <v>1350.2380801164968</v>
      </c>
    </row>
    <row r="28" spans="1:4" ht="19.8" thickBot="1" x14ac:dyDescent="0.5">
      <c r="A28" s="35">
        <v>30</v>
      </c>
      <c r="B28" s="13" t="s">
        <v>16</v>
      </c>
      <c r="C28" s="14">
        <f t="shared" si="0"/>
        <v>864433.93100094295</v>
      </c>
      <c r="D28" s="15">
        <f>C28*rendimento_carteira</f>
        <v>5186.6035860056581</v>
      </c>
    </row>
    <row r="32" spans="1:4" x14ac:dyDescent="0.3">
      <c r="B32" s="16" t="s">
        <v>17</v>
      </c>
      <c r="C32" s="17" t="s">
        <v>31</v>
      </c>
      <c r="D32" s="16"/>
    </row>
    <row r="33" spans="2:4" x14ac:dyDescent="0.3">
      <c r="B33" s="18" t="s">
        <v>19</v>
      </c>
      <c r="C33" s="19">
        <f>Aporte</f>
        <v>200</v>
      </c>
      <c r="D33" s="18"/>
    </row>
    <row r="35" spans="2:4" x14ac:dyDescent="0.3">
      <c r="B35" s="20" t="s">
        <v>20</v>
      </c>
      <c r="C35" s="20" t="s">
        <v>21</v>
      </c>
      <c r="D35" s="20" t="s">
        <v>22</v>
      </c>
    </row>
    <row r="36" spans="2:4" x14ac:dyDescent="0.3">
      <c r="B36" s="21" t="s">
        <v>23</v>
      </c>
      <c r="C36" s="22">
        <f>VLOOKUP($C$32&amp;"-"&amp;B36,'Tabela de Perfil'!$A:$D,4,FALSE)</f>
        <v>0.3</v>
      </c>
      <c r="D36" s="23">
        <f>C36*$C$33</f>
        <v>60</v>
      </c>
    </row>
    <row r="37" spans="2:4" x14ac:dyDescent="0.3">
      <c r="B37" s="21" t="s">
        <v>24</v>
      </c>
      <c r="C37" s="22">
        <f>VLOOKUP($C$32&amp;"-"&amp;B37,'Tabela de Perfil'!$A:$D,4,FALSE)</f>
        <v>0.5</v>
      </c>
      <c r="D37" s="23">
        <f t="shared" ref="D37:D41" si="1">C37*$C$33</f>
        <v>100</v>
      </c>
    </row>
    <row r="38" spans="2:4" x14ac:dyDescent="0.3">
      <c r="B38" s="21" t="s">
        <v>25</v>
      </c>
      <c r="C38" s="22">
        <f>VLOOKUP($C$32&amp;"-"&amp;B38,'Tabela de Perfil'!$A:$D,4,FALSE)</f>
        <v>0.1</v>
      </c>
      <c r="D38" s="23">
        <f t="shared" si="1"/>
        <v>20</v>
      </c>
    </row>
    <row r="39" spans="2:4" x14ac:dyDescent="0.3">
      <c r="B39" s="21" t="s">
        <v>26</v>
      </c>
      <c r="C39" s="22">
        <f>VLOOKUP($C$32&amp;"-"&amp;B39,'Tabela de Perfil'!$A:$D,4,FALSE)</f>
        <v>0.1</v>
      </c>
      <c r="D39" s="23">
        <f t="shared" si="1"/>
        <v>20</v>
      </c>
    </row>
    <row r="40" spans="2:4" x14ac:dyDescent="0.3">
      <c r="B40" s="21" t="s">
        <v>27</v>
      </c>
      <c r="C40" s="22">
        <f>VLOOKUP($C$32&amp;"-"&amp;B40,'Tabela de Perfil'!$A:$D,4,FALSE)</f>
        <v>0</v>
      </c>
      <c r="D40" s="23">
        <f t="shared" si="1"/>
        <v>0</v>
      </c>
    </row>
    <row r="41" spans="2:4" x14ac:dyDescent="0.3">
      <c r="B41" s="21" t="s">
        <v>28</v>
      </c>
      <c r="C41" s="22">
        <f>VLOOKUP($C$32&amp;"-"&amp;B41,'Tabela de Perfil'!$A:$D,4,FALSE)</f>
        <v>0</v>
      </c>
      <c r="D41" s="23">
        <f t="shared" si="1"/>
        <v>0</v>
      </c>
    </row>
    <row r="42" spans="2:4" x14ac:dyDescent="0.3">
      <c r="B42" s="24"/>
      <c r="C42" s="24"/>
      <c r="D42" s="25">
        <f>SUM(D36:D41)</f>
        <v>200</v>
      </c>
    </row>
  </sheetData>
  <mergeCells count="11">
    <mergeCell ref="B11:D11"/>
    <mergeCell ref="B19:C19"/>
    <mergeCell ref="B20:C20"/>
    <mergeCell ref="B21:C21"/>
    <mergeCell ref="B23:C23"/>
    <mergeCell ref="B12:C12"/>
    <mergeCell ref="B13:C13"/>
    <mergeCell ref="B14:C14"/>
    <mergeCell ref="B16:D16"/>
    <mergeCell ref="B17:C17"/>
    <mergeCell ref="B18:C18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/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4.44140625" bestFit="1" customWidth="1"/>
    <col min="7" max="7" width="16.109375" bestFit="1" customWidth="1"/>
    <col min="8" max="8" width="4.44140625" bestFit="1" customWidth="1"/>
  </cols>
  <sheetData>
    <row r="2" spans="1:4" x14ac:dyDescent="0.3">
      <c r="A2" s="26" t="s">
        <v>29</v>
      </c>
      <c r="B2" s="26" t="s">
        <v>17</v>
      </c>
      <c r="C2" s="27" t="s">
        <v>20</v>
      </c>
      <c r="D2" s="27" t="s">
        <v>30</v>
      </c>
    </row>
    <row r="3" spans="1:4" x14ac:dyDescent="0.3">
      <c r="A3" t="str">
        <f>B3&amp;"-"&amp;C3</f>
        <v>Conservador-PAPEL</v>
      </c>
      <c r="B3" t="s">
        <v>31</v>
      </c>
      <c r="C3" s="21" t="s">
        <v>23</v>
      </c>
      <c r="D3" s="22">
        <v>0.3</v>
      </c>
    </row>
    <row r="4" spans="1:4" x14ac:dyDescent="0.3">
      <c r="A4" t="str">
        <f t="shared" ref="A4:A20" si="0">B4&amp;"-"&amp;C4</f>
        <v>Conservador-TIJOLO</v>
      </c>
      <c r="B4" t="s">
        <v>31</v>
      </c>
      <c r="C4" s="21" t="s">
        <v>24</v>
      </c>
      <c r="D4" s="22">
        <v>0.5</v>
      </c>
    </row>
    <row r="5" spans="1:4" x14ac:dyDescent="0.3">
      <c r="A5" t="str">
        <f t="shared" si="0"/>
        <v>Conservador-HÍBRIDOS</v>
      </c>
      <c r="B5" t="s">
        <v>31</v>
      </c>
      <c r="C5" s="21" t="s">
        <v>25</v>
      </c>
      <c r="D5" s="22">
        <v>0.1</v>
      </c>
    </row>
    <row r="6" spans="1:4" x14ac:dyDescent="0.3">
      <c r="A6" t="str">
        <f t="shared" si="0"/>
        <v>Conservador-FOFs</v>
      </c>
      <c r="B6" t="s">
        <v>31</v>
      </c>
      <c r="C6" s="21" t="s">
        <v>26</v>
      </c>
      <c r="D6" s="22">
        <v>0.1</v>
      </c>
    </row>
    <row r="7" spans="1:4" x14ac:dyDescent="0.3">
      <c r="A7" t="str">
        <f t="shared" si="0"/>
        <v>Conservador-DESENVOLVIMENTO</v>
      </c>
      <c r="B7" t="s">
        <v>31</v>
      </c>
      <c r="C7" s="21" t="s">
        <v>27</v>
      </c>
      <c r="D7" s="22">
        <v>0</v>
      </c>
    </row>
    <row r="8" spans="1:4" ht="15" thickBot="1" x14ac:dyDescent="0.35">
      <c r="A8" s="28" t="str">
        <f t="shared" si="0"/>
        <v>Conservador-HOTELARIAS</v>
      </c>
      <c r="B8" s="28" t="s">
        <v>31</v>
      </c>
      <c r="C8" s="29" t="s">
        <v>28</v>
      </c>
      <c r="D8" s="30">
        <v>0</v>
      </c>
    </row>
    <row r="9" spans="1:4" x14ac:dyDescent="0.3">
      <c r="A9" t="str">
        <f t="shared" si="0"/>
        <v>Moderado-PAPEL</v>
      </c>
      <c r="B9" t="s">
        <v>18</v>
      </c>
      <c r="C9" s="21" t="s">
        <v>23</v>
      </c>
      <c r="D9" s="22">
        <v>0.32</v>
      </c>
    </row>
    <row r="10" spans="1:4" x14ac:dyDescent="0.3">
      <c r="A10" s="31" t="str">
        <f t="shared" si="0"/>
        <v>Moderado-TIJOLO</v>
      </c>
      <c r="B10" s="31" t="s">
        <v>18</v>
      </c>
      <c r="C10" s="32" t="s">
        <v>24</v>
      </c>
      <c r="D10" s="33">
        <v>0.35</v>
      </c>
    </row>
    <row r="11" spans="1:4" x14ac:dyDescent="0.3">
      <c r="A11" t="str">
        <f t="shared" si="0"/>
        <v>Moderado-HÍBRIDOS</v>
      </c>
      <c r="B11" t="s">
        <v>18</v>
      </c>
      <c r="C11" s="21" t="s">
        <v>25</v>
      </c>
      <c r="D11" s="22">
        <v>0.08</v>
      </c>
    </row>
    <row r="12" spans="1:4" x14ac:dyDescent="0.3">
      <c r="A12" t="str">
        <f t="shared" si="0"/>
        <v>Moderado-FOFs</v>
      </c>
      <c r="B12" t="s">
        <v>18</v>
      </c>
      <c r="C12" s="21" t="s">
        <v>26</v>
      </c>
      <c r="D12" s="22">
        <v>0.05</v>
      </c>
    </row>
    <row r="13" spans="1:4" x14ac:dyDescent="0.3">
      <c r="A13" t="str">
        <f t="shared" si="0"/>
        <v>Moderado-DESENVOLVIMENTO</v>
      </c>
      <c r="B13" t="s">
        <v>18</v>
      </c>
      <c r="C13" s="21" t="s">
        <v>27</v>
      </c>
      <c r="D13" s="22">
        <v>0.1</v>
      </c>
    </row>
    <row r="14" spans="1:4" ht="15" thickBot="1" x14ac:dyDescent="0.35">
      <c r="A14" s="28" t="str">
        <f t="shared" si="0"/>
        <v>Moderado-HOTELARIAS</v>
      </c>
      <c r="B14" s="28" t="s">
        <v>18</v>
      </c>
      <c r="C14" s="29" t="s">
        <v>28</v>
      </c>
      <c r="D14" s="30">
        <v>0.1</v>
      </c>
    </row>
    <row r="15" spans="1:4" x14ac:dyDescent="0.3">
      <c r="A15" t="str">
        <f t="shared" si="0"/>
        <v>Agressivo-PAPEL</v>
      </c>
      <c r="B15" t="s">
        <v>32</v>
      </c>
      <c r="C15" s="21" t="s">
        <v>23</v>
      </c>
      <c r="D15" s="22">
        <v>0.5</v>
      </c>
    </row>
    <row r="16" spans="1:4" x14ac:dyDescent="0.3">
      <c r="A16" t="str">
        <f t="shared" si="0"/>
        <v>Agressivo-TIJOLO</v>
      </c>
      <c r="B16" t="s">
        <v>32</v>
      </c>
      <c r="C16" s="21" t="s">
        <v>24</v>
      </c>
      <c r="D16" s="22">
        <v>0.1</v>
      </c>
    </row>
    <row r="17" spans="1:4" x14ac:dyDescent="0.3">
      <c r="A17" t="str">
        <f t="shared" si="0"/>
        <v>Agressivo-HÍBRIDOS</v>
      </c>
      <c r="B17" t="s">
        <v>32</v>
      </c>
      <c r="C17" s="21" t="s">
        <v>25</v>
      </c>
      <c r="D17" s="22">
        <v>0.05</v>
      </c>
    </row>
    <row r="18" spans="1:4" x14ac:dyDescent="0.3">
      <c r="A18" t="str">
        <f t="shared" si="0"/>
        <v>Agressivo-FOFs</v>
      </c>
      <c r="B18" t="s">
        <v>32</v>
      </c>
      <c r="C18" s="21" t="s">
        <v>26</v>
      </c>
      <c r="D18" s="22">
        <v>0.05</v>
      </c>
    </row>
    <row r="19" spans="1:4" x14ac:dyDescent="0.3">
      <c r="A19" t="str">
        <f t="shared" si="0"/>
        <v>Agressivo-DESENVOLVIMENTO</v>
      </c>
      <c r="B19" t="s">
        <v>32</v>
      </c>
      <c r="C19" s="21" t="s">
        <v>27</v>
      </c>
      <c r="D19" s="22">
        <v>0.2</v>
      </c>
    </row>
    <row r="20" spans="1:4" x14ac:dyDescent="0.3">
      <c r="A20" t="str">
        <f t="shared" si="0"/>
        <v>Agressivo-HOTELARIAS</v>
      </c>
      <c r="B20" t="s">
        <v>32</v>
      </c>
      <c r="C20" s="21" t="s">
        <v>28</v>
      </c>
      <c r="D20" s="2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2025-06-30T21:36:24Z</dcterms:modified>
</cp:coreProperties>
</file>