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ilton\Downloads\"/>
    </mc:Choice>
  </mc:AlternateContent>
  <bookViews>
    <workbookView xWindow="0" yWindow="0" windowWidth="28800" windowHeight="12330"/>
  </bookViews>
  <sheets>
    <sheet name="Planilha1" sheetId="1" r:id="rId1"/>
    <sheet name="Planilha2" sheetId="2" r:id="rId2"/>
  </sheets>
  <definedNames>
    <definedName name="aporte">Planilha1!$D$18</definedName>
    <definedName name="patrimonio">Planilha1!$D$21</definedName>
    <definedName name="qtd_anos">Planilha1!$D$19</definedName>
    <definedName name="Rendimento_carteira">Planilha1!$D$14</definedName>
    <definedName name="salario">Planilha1!$D$13</definedName>
    <definedName name="sugestao_investimento">Planilha1!$D$15</definedName>
    <definedName name="taxa_mensal">Planilha1!$D$20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" l="1"/>
  <c r="D37" i="1" s="1"/>
  <c r="C38" i="1"/>
  <c r="C39" i="1"/>
  <c r="C40" i="1"/>
  <c r="D40" i="1" s="1"/>
  <c r="C41" i="1"/>
  <c r="D41" i="1" s="1"/>
  <c r="C36" i="1"/>
  <c r="D36" i="1" s="1"/>
  <c r="I4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D39" i="1"/>
  <c r="D38" i="1"/>
  <c r="D21" i="1"/>
  <c r="D22" i="1" s="1"/>
  <c r="D15" i="1"/>
  <c r="C29" i="1"/>
  <c r="D29" i="1" s="1"/>
  <c r="C28" i="1"/>
  <c r="D28" i="1" s="1"/>
  <c r="C27" i="1"/>
  <c r="D27" i="1" s="1"/>
  <c r="C26" i="1"/>
  <c r="D26" i="1" s="1"/>
  <c r="C25" i="1"/>
  <c r="D25" i="1" s="1"/>
  <c r="D42" i="1" l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<sst xmlns="http://schemas.openxmlformats.org/spreadsheetml/2006/main" count="71" uniqueCount="34">
  <si>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</si>
  <si>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</si>
  <si>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</si>
  <si>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</si>
  <si>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</si>
  <si>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</si>
  <si>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Quantos em 2 anos?</t>
  </si>
  <si>
    <t>Quantos em 5 anos?</t>
  </si>
  <si>
    <t>Quantos em 10 anos?</t>
  </si>
  <si>
    <t>Quantos em 20 anos?</t>
  </si>
  <si>
    <t>Quantos em 30 anos?</t>
  </si>
  <si>
    <t>CENÁRIOS</t>
  </si>
  <si>
    <t>DIVIDENDOS</t>
  </si>
  <si>
    <t>CONFIGURAÇÕES</t>
  </si>
  <si>
    <t>Rendimento Carteira</t>
  </si>
  <si>
    <t>Salário</t>
  </si>
  <si>
    <t>PERFIL</t>
  </si>
  <si>
    <t>Moderado</t>
  </si>
  <si>
    <t>Agressivo</t>
  </si>
  <si>
    <t>VALOR A SER INVESTIDO POR MÊS</t>
  </si>
  <si>
    <t>TIPO DE FII</t>
  </si>
  <si>
    <t>VALORES</t>
  </si>
  <si>
    <t>PERCENTUAL SUGERIDO</t>
  </si>
  <si>
    <t>PAPEL</t>
  </si>
  <si>
    <t>TIJOLO</t>
  </si>
  <si>
    <t>HÍBRIDOS</t>
  </si>
  <si>
    <t>FOFs</t>
  </si>
  <si>
    <t>DESENVOLVIMENTO</t>
  </si>
  <si>
    <t>HOTELARIAS</t>
  </si>
  <si>
    <t>Conservador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</si>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</sst>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R$&quot;\ #,##0.00;[Red]\-&quot;R$&quot;\ #,##0.00"/>
    <numFmt numFmtId="166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9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0066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0" borderId="0" xfId="0" applyFont="1"/>
    <xf numFmtId="0" fontId="5" fillId="3" borderId="3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5" fillId="7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0" fontId="3" fillId="0" borderId="11" xfId="0" applyNumberFormat="1" applyFont="1" applyBorder="1" applyAlignment="1">
      <alignment horizontal="center"/>
    </xf>
    <xf numFmtId="8" fontId="3" fillId="6" borderId="11" xfId="0" applyNumberFormat="1" applyFont="1" applyFill="1" applyBorder="1" applyAlignment="1">
      <alignment horizontal="center"/>
    </xf>
    <xf numFmtId="8" fontId="3" fillId="6" borderId="14" xfId="0" applyNumberFormat="1" applyFont="1" applyFill="1" applyBorder="1" applyAlignment="1">
      <alignment horizontal="center"/>
    </xf>
    <xf numFmtId="8" fontId="0" fillId="6" borderId="7" xfId="0" applyNumberFormat="1" applyFill="1" applyBorder="1" applyAlignment="1">
      <alignment horizontal="center"/>
    </xf>
    <xf numFmtId="8" fontId="0" fillId="6" borderId="8" xfId="0" applyNumberFormat="1" applyFill="1" applyBorder="1" applyAlignment="1">
      <alignment horizontal="center"/>
    </xf>
    <xf numFmtId="8" fontId="0" fillId="6" borderId="10" xfId="0" applyNumberFormat="1" applyFill="1" applyBorder="1" applyAlignment="1">
      <alignment horizontal="center"/>
    </xf>
    <xf numFmtId="8" fontId="0" fillId="6" borderId="11" xfId="0" applyNumberFormat="1" applyFill="1" applyBorder="1" applyAlignment="1">
      <alignment horizontal="center"/>
    </xf>
    <xf numFmtId="8" fontId="0" fillId="6" borderId="13" xfId="0" applyNumberFormat="1" applyFill="1" applyBorder="1" applyAlignment="1">
      <alignment horizontal="center"/>
    </xf>
    <xf numFmtId="8" fontId="0" fillId="6" borderId="14" xfId="0" applyNumberFormat="1" applyFill="1" applyBorder="1" applyAlignment="1">
      <alignment horizontal="center"/>
    </xf>
    <xf numFmtId="8" fontId="0" fillId="0" borderId="8" xfId="0" applyNumberFormat="1" applyFill="1" applyBorder="1" applyAlignment="1">
      <alignment horizontal="center"/>
    </xf>
    <xf numFmtId="9" fontId="0" fillId="0" borderId="11" xfId="0" applyNumberFormat="1" applyFill="1" applyBorder="1" applyAlignment="1">
      <alignment horizontal="center"/>
    </xf>
    <xf numFmtId="0" fontId="6" fillId="0" borderId="6" xfId="0" applyFont="1" applyBorder="1" applyAlignment="1">
      <alignment horizontal="left" indent="2"/>
    </xf>
    <xf numFmtId="0" fontId="6" fillId="0" borderId="7" xfId="0" applyFont="1" applyBorder="1" applyAlignment="1">
      <alignment horizontal="left" indent="2"/>
    </xf>
    <xf numFmtId="0" fontId="6" fillId="0" borderId="9" xfId="0" applyFont="1" applyBorder="1" applyAlignment="1">
      <alignment horizontal="left" indent="2"/>
    </xf>
    <xf numFmtId="0" fontId="6" fillId="0" borderId="10" xfId="0" applyFont="1" applyBorder="1" applyAlignment="1">
      <alignment horizontal="left" indent="2"/>
    </xf>
    <xf numFmtId="0" fontId="7" fillId="6" borderId="9" xfId="0" applyFont="1" applyFill="1" applyBorder="1" applyAlignment="1">
      <alignment horizontal="left" indent="2"/>
    </xf>
    <xf numFmtId="0" fontId="7" fillId="6" borderId="10" xfId="0" applyFont="1" applyFill="1" applyBorder="1" applyAlignment="1">
      <alignment horizontal="left" indent="2"/>
    </xf>
    <xf numFmtId="0" fontId="7" fillId="6" borderId="12" xfId="0" applyFont="1" applyFill="1" applyBorder="1" applyAlignment="1">
      <alignment horizontal="left" indent="2"/>
    </xf>
    <xf numFmtId="0" fontId="7" fillId="6" borderId="13" xfId="0" applyFont="1" applyFill="1" applyBorder="1" applyAlignment="1">
      <alignment horizontal="left" indent="2"/>
    </xf>
    <xf numFmtId="0" fontId="6" fillId="0" borderId="6" xfId="0" applyFont="1" applyFill="1" applyBorder="1" applyAlignment="1">
      <alignment horizontal="left" indent="2"/>
    </xf>
    <xf numFmtId="0" fontId="6" fillId="0" borderId="7" xfId="0" applyFont="1" applyFill="1" applyBorder="1" applyAlignment="1">
      <alignment horizontal="left" indent="2"/>
    </xf>
    <xf numFmtId="0" fontId="6" fillId="0" borderId="9" xfId="0" applyFont="1" applyFill="1" applyBorder="1" applyAlignment="1">
      <alignment horizontal="left" indent="2"/>
    </xf>
    <xf numFmtId="0" fontId="6" fillId="0" borderId="10" xfId="0" applyFont="1" applyFill="1" applyBorder="1" applyAlignment="1">
      <alignment horizontal="left" indent="2"/>
    </xf>
    <xf numFmtId="0" fontId="6" fillId="6" borderId="12" xfId="0" applyFont="1" applyFill="1" applyBorder="1" applyAlignment="1">
      <alignment horizontal="left" indent="2"/>
    </xf>
    <xf numFmtId="0" fontId="6" fillId="6" borderId="13" xfId="0" applyFont="1" applyFill="1" applyBorder="1" applyAlignment="1">
      <alignment horizontal="left" indent="2"/>
    </xf>
    <xf numFmtId="0" fontId="6" fillId="6" borderId="6" xfId="0" applyFont="1" applyFill="1" applyBorder="1" applyAlignment="1">
      <alignment horizontal="left" indent="2"/>
    </xf>
    <xf numFmtId="0" fontId="6" fillId="6" borderId="9" xfId="0" applyFont="1" applyFill="1" applyBorder="1" applyAlignment="1">
      <alignment horizontal="left" indent="2"/>
    </xf>
    <xf numFmtId="0" fontId="6" fillId="6" borderId="12" xfId="0" applyFont="1" applyFill="1" applyBorder="1" applyAlignment="1">
      <alignment horizontal="left" indent="2"/>
    </xf>
    <xf numFmtId="0" fontId="0" fillId="6" borderId="0" xfId="0" applyFill="1"/>
    <xf numFmtId="0" fontId="3" fillId="6" borderId="0" xfId="0" applyFont="1" applyFill="1" applyAlignment="1">
      <alignment horizontal="left" indent="2"/>
    </xf>
    <xf numFmtId="166" fontId="3" fillId="6" borderId="0" xfId="0" applyNumberFormat="1" applyFont="1" applyFill="1" applyAlignment="1">
      <alignment horizontal="center"/>
    </xf>
    <xf numFmtId="9" fontId="0" fillId="0" borderId="0" xfId="1" applyFont="1"/>
    <xf numFmtId="9" fontId="0" fillId="0" borderId="0" xfId="1" applyFont="1" applyAlignment="1">
      <alignment horizontal="center"/>
    </xf>
    <xf numFmtId="166" fontId="3" fillId="0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6" fontId="0" fillId="5" borderId="0" xfId="1" applyNumberFormat="1" applyFon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1" applyFont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0" fontId="5" fillId="8" borderId="0" xfId="0" applyFont="1" applyFill="1" applyBorder="1" applyAlignment="1">
      <alignment vertical="center"/>
    </xf>
    <xf numFmtId="0" fontId="5" fillId="8" borderId="0" xfId="2" applyFont="1" applyFill="1"/>
    <xf numFmtId="0" fontId="0" fillId="8" borderId="0" xfId="0" applyFill="1"/>
    <xf numFmtId="0" fontId="8" fillId="9" borderId="0" xfId="0" applyFont="1" applyFill="1" applyAlignment="1">
      <alignment horizontal="center"/>
    </xf>
  </cellXfs>
  <cellStyles count="3">
    <cellStyle name="Ênfase4" xfId="2" builtinId="41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CC66"/>
      <color rgb="FF66FF33"/>
      <color rgb="FF008000"/>
      <color rgb="FFCC99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E-4603-BDA1-3040A563D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76200</xdr:rowOff>
    </xdr:from>
    <xdr:to>
      <xdr:col>3</xdr:col>
      <xdr:colOff>1647824</xdr:colOff>
      <xdr:row>10</xdr:row>
      <xdr:rowOff>38100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604" t="8772" b="17193"/>
        <a:stretch/>
      </xdr:blipFill>
      <xdr:spPr>
        <a:xfrm>
          <a:off x="0" y="76200"/>
          <a:ext cx="8886824" cy="1866900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43</xdr:row>
      <xdr:rowOff>28574</xdr:rowOff>
    </xdr:from>
    <xdr:to>
      <xdr:col>3</xdr:col>
      <xdr:colOff>1552574</xdr:colOff>
      <xdr:row>61</xdr:row>
      <xdr:rowOff>95249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F42"/>
  <sheetViews>
    <sheetView showGridLines="0" tabSelected="1" workbookViewId="0">
      <selection activeCell="B68" sqref="B68"/>
    </sheetView>
  </sheetViews>
  <sheetFormatPr defaultColWidth="0" defaultRowHeight="15" x14ac:dyDescent="0.25"/>
  <cols>
    <col min="1" max="1" width="3.5703125" customWidth="1"/>
    <col min="2" max="2" width="78.7109375" customWidth="1"/>
    <col min="3" max="3" width="26.28515625" bestFit="1" customWidth="1"/>
    <col min="4" max="4" width="25" customWidth="1"/>
    <col min="5" max="5" width="3.140625" customWidth="1"/>
    <col min="6" max="6" width="10.7109375" hidden="1" customWidth="1"/>
    <col min="7" max="11" width="9.140625" hidden="1" customWidth="1"/>
    <col min="12" max="16384" width="9.140625" hidden="1"/>
  </cols>
  <sheetData>
    <row r="11" spans="2:4" ht="15.75" thickBot="1" x14ac:dyDescent="0.3"/>
    <row r="12" spans="2:4" ht="24.75" x14ac:dyDescent="0.25">
      <c r="B12" s="7" t="s">
        <v>13</v>
      </c>
      <c r="C12" s="9"/>
      <c r="D12" s="8"/>
    </row>
    <row r="13" spans="2:4" ht="17.25" x14ac:dyDescent="0.3">
      <c r="B13" s="32" t="s">
        <v>15</v>
      </c>
      <c r="C13" s="33"/>
      <c r="D13" s="22">
        <v>2800</v>
      </c>
    </row>
    <row r="14" spans="2:4" ht="17.25" x14ac:dyDescent="0.3">
      <c r="B14" s="34" t="s">
        <v>14</v>
      </c>
      <c r="C14" s="35"/>
      <c r="D14" s="23">
        <v>0.01</v>
      </c>
    </row>
    <row r="15" spans="2:4" ht="18" thickBot="1" x14ac:dyDescent="0.35">
      <c r="B15" s="36" t="s">
        <v>33</v>
      </c>
      <c r="C15" s="37"/>
      <c r="D15" s="21">
        <f>D13*30%</f>
        <v>840</v>
      </c>
    </row>
    <row r="16" spans="2:4" ht="15.75" thickBot="1" x14ac:dyDescent="0.3"/>
    <row r="17" spans="1:4" ht="42" customHeight="1" x14ac:dyDescent="0.25">
      <c r="B17" s="3" t="s">
        <v>5</v>
      </c>
      <c r="C17" s="10"/>
      <c r="D17" s="4"/>
    </row>
    <row r="18" spans="1:4" ht="17.25" x14ac:dyDescent="0.3">
      <c r="B18" s="24" t="s">
        <v>0</v>
      </c>
      <c r="C18" s="25"/>
      <c r="D18" s="11">
        <v>840</v>
      </c>
    </row>
    <row r="19" spans="1:4" ht="17.25" x14ac:dyDescent="0.3">
      <c r="B19" s="26" t="s">
        <v>1</v>
      </c>
      <c r="C19" s="27"/>
      <c r="D19" s="12">
        <v>5</v>
      </c>
    </row>
    <row r="20" spans="1:4" ht="17.25" x14ac:dyDescent="0.3">
      <c r="B20" s="26" t="s">
        <v>2</v>
      </c>
      <c r="C20" s="27"/>
      <c r="D20" s="13">
        <v>1.0789999999999999E-2</v>
      </c>
    </row>
    <row r="21" spans="1:4" ht="17.25" x14ac:dyDescent="0.3">
      <c r="B21" s="28" t="s">
        <v>3</v>
      </c>
      <c r="C21" s="29"/>
      <c r="D21" s="14">
        <f>FV(taxa_mensal,qtd_anos*12,aporte*-1)</f>
        <v>70372.607758729617</v>
      </c>
    </row>
    <row r="22" spans="1:4" ht="18" thickBot="1" x14ac:dyDescent="0.35">
      <c r="B22" s="30" t="s">
        <v>4</v>
      </c>
      <c r="C22" s="31"/>
      <c r="D22" s="15">
        <f>patrimonio*Rendimento_carteira</f>
        <v>703.72607758729623</v>
      </c>
    </row>
    <row r="23" spans="1:4" ht="15.75" thickBot="1" x14ac:dyDescent="0.3"/>
    <row r="24" spans="1:4" ht="24.75" x14ac:dyDescent="0.25">
      <c r="B24" s="3" t="s">
        <v>11</v>
      </c>
      <c r="C24" s="4"/>
      <c r="D24" s="6" t="s">
        <v>12</v>
      </c>
    </row>
    <row r="25" spans="1:4" ht="17.25" x14ac:dyDescent="0.3">
      <c r="A25" s="5">
        <v>2</v>
      </c>
      <c r="B25" s="38" t="s">
        <v>6</v>
      </c>
      <c r="C25" s="16">
        <f>FV($D$20,$A25*12,$D$18*-1)</f>
        <v>22871.206930021981</v>
      </c>
      <c r="D25" s="17">
        <f>C25*Rendimento_carteira</f>
        <v>228.71206930021981</v>
      </c>
    </row>
    <row r="26" spans="1:4" ht="17.25" x14ac:dyDescent="0.3">
      <c r="A26" s="5">
        <v>5</v>
      </c>
      <c r="B26" s="39" t="s">
        <v>7</v>
      </c>
      <c r="C26" s="18">
        <f>FV($D$20,$A26*12,$D$18*-1)</f>
        <v>70372.607758729617</v>
      </c>
      <c r="D26" s="19">
        <f>C26*Rendimento_carteira</f>
        <v>703.72607758729623</v>
      </c>
    </row>
    <row r="27" spans="1:4" ht="17.25" x14ac:dyDescent="0.3">
      <c r="A27" s="5">
        <v>10</v>
      </c>
      <c r="B27" s="39" t="s">
        <v>8</v>
      </c>
      <c r="C27" s="18">
        <f>FV($D$20,$A27*12,$D$18*-1)</f>
        <v>204358.73852534464</v>
      </c>
      <c r="D27" s="19">
        <f>C27*Rendimento_carteira</f>
        <v>2043.5873852534464</v>
      </c>
    </row>
    <row r="28" spans="1:4" ht="17.25" x14ac:dyDescent="0.3">
      <c r="A28" s="5">
        <v>20</v>
      </c>
      <c r="B28" s="39" t="s">
        <v>9</v>
      </c>
      <c r="C28" s="18">
        <f>FV($D$20,$A28*12,$D$18*-1)</f>
        <v>945166.65608154773</v>
      </c>
      <c r="D28" s="19">
        <f>C28*Rendimento_carteira</f>
        <v>9451.6665608154781</v>
      </c>
    </row>
    <row r="29" spans="1:4" ht="18" thickBot="1" x14ac:dyDescent="0.35">
      <c r="A29" s="5">
        <v>30</v>
      </c>
      <c r="B29" s="40" t="s">
        <v>10</v>
      </c>
      <c r="C29" s="20">
        <f>FV($D$20,$A29*12,$D$18*-1)</f>
        <v>3630622.5102039604</v>
      </c>
      <c r="D29" s="21">
        <f>C29*Rendimento_carteira</f>
        <v>36306.225102039607</v>
      </c>
    </row>
    <row r="32" spans="1:4" ht="24.75" x14ac:dyDescent="0.4">
      <c r="B32" s="53" t="s">
        <v>16</v>
      </c>
      <c r="C32" s="54" t="s">
        <v>29</v>
      </c>
      <c r="D32" s="55"/>
    </row>
    <row r="33" spans="2:4" x14ac:dyDescent="0.25">
      <c r="B33" s="42" t="s">
        <v>19</v>
      </c>
      <c r="C33" s="43">
        <v>500</v>
      </c>
      <c r="D33" s="41"/>
    </row>
    <row r="35" spans="2:4" ht="17.25" x14ac:dyDescent="0.3">
      <c r="B35" s="56" t="s">
        <v>20</v>
      </c>
      <c r="C35" s="56" t="s">
        <v>22</v>
      </c>
      <c r="D35" s="56" t="s">
        <v>21</v>
      </c>
    </row>
    <row r="36" spans="2:4" x14ac:dyDescent="0.25">
      <c r="B36" s="1" t="s">
        <v>23</v>
      </c>
      <c r="C36" s="45">
        <f>VLOOKUP($C$32&amp;"-"&amp;B36,Planilha2!$A:$D,4,FALSE)</f>
        <v>0.3</v>
      </c>
      <c r="D36" s="48">
        <f>C36*$C$33</f>
        <v>150</v>
      </c>
    </row>
    <row r="37" spans="2:4" x14ac:dyDescent="0.25">
      <c r="B37" s="1" t="s">
        <v>24</v>
      </c>
      <c r="C37" s="45">
        <f>VLOOKUP($C$32&amp;"-"&amp;B37,Planilha2!$A:$D,4,FALSE)</f>
        <v>0.5</v>
      </c>
      <c r="D37" s="48">
        <f t="shared" ref="D37:D41" si="0">C37*$C$33</f>
        <v>250</v>
      </c>
    </row>
    <row r="38" spans="2:4" x14ac:dyDescent="0.25">
      <c r="B38" s="1" t="s">
        <v>25</v>
      </c>
      <c r="C38" s="45">
        <f>VLOOKUP($C$32&amp;"-"&amp;B38,Planilha2!$A:$D,4,FALSE)</f>
        <v>0.1</v>
      </c>
      <c r="D38" s="48">
        <f t="shared" si="0"/>
        <v>50</v>
      </c>
    </row>
    <row r="39" spans="2:4" x14ac:dyDescent="0.25">
      <c r="B39" s="1" t="s">
        <v>26</v>
      </c>
      <c r="C39" s="45">
        <f>VLOOKUP($C$32&amp;"-"&amp;B39,Planilha2!$A:$D,4,FALSE)</f>
        <v>0.1</v>
      </c>
      <c r="D39" s="48">
        <f t="shared" si="0"/>
        <v>50</v>
      </c>
    </row>
    <row r="40" spans="2:4" x14ac:dyDescent="0.25">
      <c r="B40" s="1" t="s">
        <v>27</v>
      </c>
      <c r="C40" s="45">
        <f>VLOOKUP($C$32&amp;"-"&amp;B40,Planilha2!$A:$D,4,FALSE)</f>
        <v>0</v>
      </c>
      <c r="D40" s="48">
        <f t="shared" si="0"/>
        <v>0</v>
      </c>
    </row>
    <row r="41" spans="2:4" x14ac:dyDescent="0.25">
      <c r="B41" s="1" t="s">
        <v>28</v>
      </c>
      <c r="C41" s="45">
        <f>VLOOKUP($C$32&amp;"-"&amp;B41,Planilha2!$A:$D,4,FALSE)</f>
        <v>0</v>
      </c>
      <c r="D41" s="48">
        <f t="shared" si="0"/>
        <v>0</v>
      </c>
    </row>
    <row r="42" spans="2:4" x14ac:dyDescent="0.25">
      <c r="B42" s="2"/>
      <c r="C42" s="2"/>
      <c r="D42" s="46">
        <f>SUM(D36:D41)</f>
        <v>500</v>
      </c>
    </row>
  </sheetData>
  <mergeCells count="11">
    <mergeCell ref="B19:C19"/>
    <mergeCell ref="B20:C20"/>
    <mergeCell ref="B21:C21"/>
    <mergeCell ref="B22:C22"/>
    <mergeCell ref="B24:C24"/>
    <mergeCell ref="B12:C12"/>
    <mergeCell ref="B13:C13"/>
    <mergeCell ref="B14:C14"/>
    <mergeCell ref="B15:C15"/>
    <mergeCell ref="B17:D17"/>
    <mergeCell ref="B18:C18"/>
  </mergeCells>
  <dataValidations count="1">
    <dataValidation type="list" allowBlank="1" showInputMessage="1" showErrorMessage="1" sqref="C32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H16" sqref="H16"/>
    </sheetView>
  </sheetViews>
  <sheetFormatPr defaultRowHeight="15" x14ac:dyDescent="0.25"/>
  <cols>
    <col min="1" max="1" width="31.28515625" bestFit="1" customWidth="1"/>
    <col min="2" max="2" width="14.7109375" customWidth="1"/>
    <col min="3" max="3" width="19" bestFit="1" customWidth="1"/>
    <col min="4" max="4" width="14.7109375" customWidth="1"/>
    <col min="8" max="8" width="17" bestFit="1" customWidth="1"/>
  </cols>
  <sheetData>
    <row r="1" spans="1:9" x14ac:dyDescent="0.25">
      <c r="A1" s="47" t="s">
        <v>31</v>
      </c>
      <c r="B1" s="47" t="s">
        <v>16</v>
      </c>
      <c r="C1" s="47" t="s">
        <v>20</v>
      </c>
      <c r="D1" s="47" t="s">
        <v>30</v>
      </c>
    </row>
    <row r="2" spans="1:9" x14ac:dyDescent="0.25">
      <c r="A2" t="str">
        <f>B2&amp;"-"&amp;C2</f>
        <v>Conservador-PAPEL</v>
      </c>
      <c r="B2" t="s">
        <v>29</v>
      </c>
      <c r="C2" s="1" t="s">
        <v>23</v>
      </c>
      <c r="D2" s="45">
        <v>0.3</v>
      </c>
    </row>
    <row r="3" spans="1:9" x14ac:dyDescent="0.25">
      <c r="A3" t="str">
        <f t="shared" ref="A3:A19" si="0">B3&amp;"-"&amp;C3</f>
        <v>Conservador-TIJOLO</v>
      </c>
      <c r="B3" t="s">
        <v>29</v>
      </c>
      <c r="C3" s="1" t="s">
        <v>24</v>
      </c>
      <c r="D3" s="45">
        <v>0.5</v>
      </c>
      <c r="I3" t="s">
        <v>30</v>
      </c>
    </row>
    <row r="4" spans="1:9" x14ac:dyDescent="0.25">
      <c r="A4" t="str">
        <f t="shared" si="0"/>
        <v>Conservador-HÍBRIDOS</v>
      </c>
      <c r="B4" t="s">
        <v>29</v>
      </c>
      <c r="C4" s="1" t="s">
        <v>25</v>
      </c>
      <c r="D4" s="45">
        <v>0.1</v>
      </c>
      <c r="H4" t="s">
        <v>32</v>
      </c>
      <c r="I4" s="44">
        <f>VLOOKUP(H4,$A$2:$D$19,4,FALSE)</f>
        <v>0.4</v>
      </c>
    </row>
    <row r="5" spans="1:9" x14ac:dyDescent="0.25">
      <c r="A5" t="str">
        <f t="shared" si="0"/>
        <v>Conservador-FOFs</v>
      </c>
      <c r="B5" t="s">
        <v>29</v>
      </c>
      <c r="C5" s="1" t="s">
        <v>26</v>
      </c>
      <c r="D5" s="45">
        <v>0.1</v>
      </c>
    </row>
    <row r="6" spans="1:9" x14ac:dyDescent="0.25">
      <c r="A6" t="str">
        <f t="shared" si="0"/>
        <v>Conservador-DESENVOLVIMENTO</v>
      </c>
      <c r="B6" t="s">
        <v>29</v>
      </c>
      <c r="C6" s="1" t="s">
        <v>27</v>
      </c>
      <c r="D6" s="45">
        <v>0</v>
      </c>
    </row>
    <row r="7" spans="1:9" ht="15.75" thickBot="1" x14ac:dyDescent="0.3">
      <c r="A7" s="49" t="str">
        <f t="shared" si="0"/>
        <v>Conservador-HOTELARIAS</v>
      </c>
      <c r="B7" s="49" t="s">
        <v>29</v>
      </c>
      <c r="C7" s="50" t="s">
        <v>28</v>
      </c>
      <c r="D7" s="51">
        <v>0</v>
      </c>
    </row>
    <row r="8" spans="1:9" x14ac:dyDescent="0.25">
      <c r="A8" t="str">
        <f t="shared" si="0"/>
        <v>Moderado-PAPEL</v>
      </c>
      <c r="B8" t="s">
        <v>17</v>
      </c>
      <c r="C8" s="1" t="s">
        <v>23</v>
      </c>
      <c r="D8" s="45">
        <v>0.32</v>
      </c>
    </row>
    <row r="9" spans="1:9" x14ac:dyDescent="0.25">
      <c r="A9" t="str">
        <f t="shared" si="0"/>
        <v>Moderado-TIJOLO</v>
      </c>
      <c r="B9" t="s">
        <v>17</v>
      </c>
      <c r="C9" s="1" t="s">
        <v>24</v>
      </c>
      <c r="D9" s="45">
        <v>0.4</v>
      </c>
    </row>
    <row r="10" spans="1:9" x14ac:dyDescent="0.25">
      <c r="A10" t="str">
        <f t="shared" si="0"/>
        <v>Moderado-HÍBRIDOS</v>
      </c>
      <c r="B10" t="s">
        <v>17</v>
      </c>
      <c r="C10" s="1" t="s">
        <v>25</v>
      </c>
      <c r="D10" s="45">
        <v>0.08</v>
      </c>
    </row>
    <row r="11" spans="1:9" x14ac:dyDescent="0.25">
      <c r="A11" t="str">
        <f t="shared" si="0"/>
        <v>Moderado-FOFs</v>
      </c>
      <c r="B11" t="s">
        <v>17</v>
      </c>
      <c r="C11" s="1" t="s">
        <v>26</v>
      </c>
      <c r="D11" s="45">
        <v>0.1</v>
      </c>
    </row>
    <row r="12" spans="1:9" x14ac:dyDescent="0.25">
      <c r="A12" t="str">
        <f t="shared" si="0"/>
        <v>Moderado-DESENVOLVIMENTO</v>
      </c>
      <c r="B12" t="s">
        <v>17</v>
      </c>
      <c r="C12" s="1" t="s">
        <v>27</v>
      </c>
      <c r="D12" s="45">
        <v>0.05</v>
      </c>
    </row>
    <row r="13" spans="1:9" ht="15.75" thickBot="1" x14ac:dyDescent="0.3">
      <c r="A13" s="49" t="str">
        <f t="shared" si="0"/>
        <v>Moderado-HOTELARIAS</v>
      </c>
      <c r="B13" s="49" t="s">
        <v>17</v>
      </c>
      <c r="C13" s="50" t="s">
        <v>28</v>
      </c>
      <c r="D13" s="51">
        <v>0.05</v>
      </c>
    </row>
    <row r="14" spans="1:9" x14ac:dyDescent="0.25">
      <c r="A14" t="str">
        <f t="shared" si="0"/>
        <v>Agressivo-PAPEL</v>
      </c>
      <c r="B14" t="s">
        <v>18</v>
      </c>
      <c r="C14" s="1" t="s">
        <v>23</v>
      </c>
      <c r="D14" s="52">
        <v>0.5</v>
      </c>
    </row>
    <row r="15" spans="1:9" x14ac:dyDescent="0.25">
      <c r="A15" t="str">
        <f t="shared" si="0"/>
        <v>Agressivo-TIJOLO</v>
      </c>
      <c r="B15" t="s">
        <v>18</v>
      </c>
      <c r="C15" s="1" t="s">
        <v>24</v>
      </c>
      <c r="D15" s="52">
        <v>0.1</v>
      </c>
    </row>
    <row r="16" spans="1:9" x14ac:dyDescent="0.25">
      <c r="A16" t="str">
        <f t="shared" si="0"/>
        <v>Agressivo-HÍBRIDOS</v>
      </c>
      <c r="B16" t="s">
        <v>18</v>
      </c>
      <c r="C16" s="1" t="s">
        <v>25</v>
      </c>
      <c r="D16" s="52">
        <v>0.05</v>
      </c>
    </row>
    <row r="17" spans="1:4" x14ac:dyDescent="0.25">
      <c r="A17" t="str">
        <f t="shared" si="0"/>
        <v>Agressivo-FOFs</v>
      </c>
      <c r="B17" t="s">
        <v>18</v>
      </c>
      <c r="C17" s="1" t="s">
        <v>26</v>
      </c>
      <c r="D17" s="52">
        <v>0.05</v>
      </c>
    </row>
    <row r="18" spans="1:4" x14ac:dyDescent="0.25">
      <c r="A18" t="str">
        <f t="shared" si="0"/>
        <v>Agressivo-DESENVOLVIMENTO</v>
      </c>
      <c r="B18" t="s">
        <v>18</v>
      </c>
      <c r="C18" s="1" t="s">
        <v>27</v>
      </c>
      <c r="D18" s="52">
        <v>0.2</v>
      </c>
    </row>
    <row r="19" spans="1:4" x14ac:dyDescent="0.25">
      <c r="A19" t="str">
        <f t="shared" si="0"/>
        <v>Agressivo-HOTELARIAS</v>
      </c>
      <c r="B19" t="s">
        <v>18</v>
      </c>
      <c r="C19" s="1" t="s">
        <v>28</v>
      </c>
      <c r="D19" s="5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</dc:creator>
  <cp:lastModifiedBy>Hamilton</cp:lastModifiedBy>
  <dcterms:created xsi:type="dcterms:W3CDTF">2026-10-17T17:03:32Z</dcterms:created>
  <dcterms:modified xsi:type="dcterms:W3CDTF">2026-10-17T19:37:58Z</dcterms:modified>
</cp:coreProperties>
</file>