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ALURA\Formação Excel\"/>
    </mc:Choice>
  </mc:AlternateContent>
  <xr:revisionPtr revIDLastSave="0" documentId="13_ncr:1_{FB9722A4-3075-4193-965D-0EE60A5BBA85}" xr6:coauthVersionLast="47" xr6:coauthVersionMax="47" xr10:uidLastSave="{00000000-0000-0000-0000-000000000000}"/>
  <bookViews>
    <workbookView xWindow="-120" yWindow="-120" windowWidth="20730" windowHeight="11160" activeTab="1" xr2:uid="{B673A230-CF2B-4926-840F-06DAC6DEF54A}"/>
  </bookViews>
  <sheets>
    <sheet name="Dinamicas" sheetId="4" r:id="rId1"/>
    <sheet name="Dashboard" sheetId="5" r:id="rId2"/>
    <sheet name="Controle de Entregas" sheetId="3" r:id="rId3"/>
  </sheets>
  <definedNames>
    <definedName name="NativeTimeline_Data_Contrato">#N/A</definedName>
    <definedName name="SegmentaçãodeDados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5" i="5" l="1"/>
  <c r="U9" i="5"/>
  <c r="J15" i="5"/>
  <c r="J9" i="5"/>
  <c r="J3" i="5"/>
  <c r="U3" i="5"/>
</calcChain>
</file>

<file path=xl/sharedStrings.xml><?xml version="1.0" encoding="utf-8"?>
<sst xmlns="http://schemas.openxmlformats.org/spreadsheetml/2006/main" count="274" uniqueCount="56">
  <si>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</si>
  <si>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</si>
  <si>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</si>
  <si>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</si>
  <si>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</si>
  <si>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</si>
  <si>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</si>
  <si>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</si>
  <si>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</si>
  <si>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</si>
  <si>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</si>
  <si>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</si>
  <si>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</si>
  <si>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</si>
  <si>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</si>
  <si>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</si>
  <si>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</si>
  <si>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</si>
  <si>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</si>
  <si>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</si>
  <si>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</si>
  <si>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</si>
  <si>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</si>
  <si>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</si>
  <si>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</si>
  <si>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</si>
  <si>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</si>
  <si>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</si>
  <si>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</si>
  <si>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</si>
  <si>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</si>
  <si>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</si>
  <si>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</si>
  <si>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</si>
  <si>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</si>
  <si>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</si>
  <si>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</si>
  <si>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</si>
  <si>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</si>
  <si>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</si>
  <si>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Soma de Valor do Contrato</t>
  </si>
  <si>
    <t>Rótulos de Linha</t>
  </si>
  <si>
    <t>Total Geral</t>
  </si>
  <si>
    <t>Soma de Peso (Kg)</t>
  </si>
  <si>
    <t>Contagem de Destino</t>
  </si>
  <si>
    <t>DASHBOARD</t>
  </si>
  <si>
    <t>Total Kg Transportados</t>
  </si>
  <si>
    <t xml:space="preserve">Número de Viajens </t>
  </si>
  <si>
    <t>Média de Peso Transportado</t>
  </si>
  <si>
    <t>Valor Total de Contratos</t>
  </si>
  <si>
    <t>Partidas com Atraso</t>
  </si>
  <si>
    <t>Contagem de Situação da Partida</t>
  </si>
  <si>
    <t>Situação Partida</t>
  </si>
  <si>
    <t>Contagem de Situação da Chegada</t>
  </si>
  <si>
    <t>Situação Chegada</t>
  </si>
  <si>
    <t>Viagens 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</si>
</sst>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5" fillId="0" borderId="4" xfId="1" applyFont="1" applyBorder="1" applyAlignment="1">
      <alignment horizontal="center" vertical="center"/>
    </xf>
    <xf numFmtId="44" fontId="5" fillId="0" borderId="0" xfId="1" applyFont="1" applyBorder="1" applyAlignment="1">
      <alignment horizontal="center" vertical="center"/>
    </xf>
    <xf numFmtId="44" fontId="5" fillId="0" borderId="5" xfId="1" applyFont="1" applyBorder="1" applyAlignment="1">
      <alignment horizontal="center" vertical="center"/>
    </xf>
    <xf numFmtId="44" fontId="5" fillId="0" borderId="6" xfId="1" applyFont="1" applyBorder="1" applyAlignment="1">
      <alignment horizontal="center" vertical="center"/>
    </xf>
    <xf numFmtId="44" fontId="5" fillId="0" borderId="7" xfId="1" applyFont="1" applyBorder="1" applyAlignment="1">
      <alignment horizontal="center" vertical="center"/>
    </xf>
    <xf numFmtId="44" fontId="5" fillId="0" borderId="8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[Controle+de+Rotas+RSabino+Transportes+(inicio+aula+1).xlsx]Dinamicas!Tabela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Dinamicas!$B$11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13-403B-A4D9-9A6FDCF965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13-403B-A4D9-9A6FDCF965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13-403B-A4D9-9A6FDCF965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13-403B-A4D9-9A6FDCF965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Dinamicas!$B$12:$B$15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10522.123509316771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13-403B-A4D9-9A6FDCF965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[Controle+de+Rotas+RSabino+Transportes+(inicio+aula+1).xlsx]Dinamicas!Tabela dinâmica2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71189703053888"/>
          <c:y val="4.1462679878134741E-2"/>
          <c:w val="0.64573093625291889"/>
          <c:h val="0.68793412271706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Dinamicas!$E$11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Dinamicas!$E$12:$E$20</c:f>
              <c:numCache>
                <c:formatCode>General</c:formatCode>
                <c:ptCount val="8"/>
                <c:pt idx="0">
                  <c:v>182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9-4179-B053-96AE16069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3535727"/>
        <c:axId val="1003546959"/>
      </c:barChart>
      <c:lineChart>
        <c:grouping val="standard"/>
        <c:varyColors val="0"/>
        <c:ser>
          <c:idx val="1"/>
          <c:order val="1"/>
          <c:tx>
            <c:strRef>
              <c:f>Dinamicas!$F$11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Dinamicas!$F$12:$F$20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9-4179-B053-96AE16069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547791"/>
        <c:axId val="1003550703"/>
      </c:lineChart>
      <c:catAx>
        <c:axId val="10035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546959"/>
        <c:crosses val="autoZero"/>
        <c:auto val="1"/>
        <c:lblAlgn val="ctr"/>
        <c:lblOffset val="100"/>
        <c:noMultiLvlLbl val="0"/>
      </c:catAx>
      <c:valAx>
        <c:axId val="100354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535727"/>
        <c:crosses val="autoZero"/>
        <c:crossBetween val="between"/>
      </c:valAx>
      <c:valAx>
        <c:axId val="10035507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547791"/>
        <c:crosses val="max"/>
        <c:crossBetween val="between"/>
      </c:valAx>
      <c:catAx>
        <c:axId val="1003547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355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51593093596382"/>
          <c:y val="0.30823451196763713"/>
          <c:w val="0.2278612168340852"/>
          <c:h val="0.19883328708231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47626</xdr:rowOff>
    </xdr:from>
    <xdr:to>
      <xdr:col>1</xdr:col>
      <xdr:colOff>557609</xdr:colOff>
      <xdr:row>9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78D413CA-B44D-1FEB-96F6-8AF643039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47626"/>
              <a:ext cx="1829197" cy="1715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914400</xdr:colOff>
      <xdr:row>0</xdr:row>
      <xdr:rowOff>171450</xdr:rowOff>
    </xdr:from>
    <xdr:to>
      <xdr:col>9</xdr:col>
      <xdr:colOff>496094</xdr:colOff>
      <xdr:row>8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61682FCA-BD87-BC91-BC97-2D490881C5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4088" y="171450"/>
              <a:ext cx="10475912" cy="135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</xdr:row>
      <xdr:rowOff>19050</xdr:rowOff>
    </xdr:from>
    <xdr:to>
      <xdr:col>8</xdr:col>
      <xdr:colOff>523875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22A43A-BD39-4D31-A261-4B50AEC5A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10582</xdr:colOff>
      <xdr:row>1</xdr:row>
      <xdr:rowOff>124882</xdr:rowOff>
    </xdr:from>
    <xdr:to>
      <xdr:col>19</xdr:col>
      <xdr:colOff>560915</xdr:colOff>
      <xdr:row>19</xdr:row>
      <xdr:rowOff>78315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E2586A-1F91-4401-9EE4-3652D2633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120431</xdr:rowOff>
    </xdr:from>
    <xdr:to>
      <xdr:col>23</xdr:col>
      <xdr:colOff>43792</xdr:colOff>
      <xdr:row>26</xdr:row>
      <xdr:rowOff>173311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42E7B495-F4BA-4ED9-BA97-ABE27E56E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30431"/>
              <a:ext cx="14343198" cy="1386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Abreu" refreshedDate="44671.9245099537" createdVersion="7" refreshedVersion="7" minRefreshableVersion="3" recordCount="28" xr:uid="{4F1BE8B6-8EC2-4764-AF4F-3E3AB481C6CD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 count="3">
        <s v="Finalizada - Em Dia"/>
        <s v="Finalizada - Atrasada"/>
        <s v="Em Aberto - Atrasada"/>
      </sharedItems>
    </cacheField>
    <cacheField name="Destino" numFmtId="0">
      <sharedItems count="4">
        <s v="SP"/>
        <s v="RJ"/>
        <s v="BA"/>
        <s v="MG"/>
      </sharedItems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 count="3">
        <s v="Finalizada - Em Dia"/>
        <s v="Finalizada - Atrasada"/>
        <s v="Em Aberto - Atrasada"/>
      </sharedItems>
    </cacheField>
  </cacheFields>
  <extLst>
    <ext xmlns:x14="http://schemas.microsoft.com/office/spreadsheetml/2009/9/main" uri="{725AE2AE-9491-48be-B2B4-4EB974FC3084}">
      <x14:pivotCacheDefinition pivotCacheId="2215589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Encerrado"/>
    <n v="869.32"/>
    <x v="0"/>
    <n v="25"/>
    <x v="0"/>
    <x v="0"/>
    <d v="2019-03-05T00:00:00"/>
    <x v="0"/>
    <x v="0"/>
    <d v="2019-03-05T00:00:00"/>
    <x v="0"/>
  </r>
  <r>
    <x v="0"/>
    <x v="1"/>
    <s v="Encerrado"/>
    <n v="586.32000000000005"/>
    <x v="1"/>
    <n v="16"/>
    <x v="0"/>
    <x v="0"/>
    <d v="2019-04-20T00:00:00"/>
    <x v="0"/>
    <x v="1"/>
    <d v="2019-04-20T00:00:00"/>
    <x v="0"/>
  </r>
  <r>
    <x v="0"/>
    <x v="2"/>
    <s v="Encerrado"/>
    <n v="256.32"/>
    <x v="1"/>
    <n v="9"/>
    <x v="0"/>
    <x v="0"/>
    <d v="2019-04-20T00:00:00"/>
    <x v="0"/>
    <x v="1"/>
    <d v="2019-04-20T00:00:00"/>
    <x v="0"/>
  </r>
  <r>
    <x v="0"/>
    <x v="3"/>
    <s v="Encerrado"/>
    <n v="726.32"/>
    <x v="0"/>
    <n v="23"/>
    <x v="0"/>
    <x v="0"/>
    <d v="2019-10-10T00:00:00"/>
    <x v="1"/>
    <x v="0"/>
    <d v="2019-10-10T00:00:00"/>
    <x v="1"/>
  </r>
  <r>
    <x v="0"/>
    <x v="4"/>
    <s v="Aberto"/>
    <n v="452.12"/>
    <x v="1"/>
    <n v="14"/>
    <x v="0"/>
    <x v="0"/>
    <d v="2019-12-20T00:00:00"/>
    <x v="2"/>
    <x v="0"/>
    <d v="2019-12-20T00:00:00"/>
    <x v="2"/>
  </r>
  <r>
    <x v="0"/>
    <x v="5"/>
    <s v="Aberto"/>
    <n v="956.32"/>
    <x v="0"/>
    <n v="28"/>
    <x v="0"/>
    <x v="0"/>
    <d v="2019-12-20T00:00:00"/>
    <x v="2"/>
    <x v="0"/>
    <d v="2019-12-20T00:00:00"/>
    <x v="2"/>
  </r>
  <r>
    <x v="1"/>
    <x v="6"/>
    <s v="Encerrado"/>
    <n v="2395"/>
    <x v="2"/>
    <n v="343"/>
    <x v="1"/>
    <x v="1"/>
    <d v="2019-04-12T00:00:00"/>
    <x v="0"/>
    <x v="0"/>
    <d v="2019-04-15T00:00:00"/>
    <x v="0"/>
  </r>
  <r>
    <x v="1"/>
    <x v="7"/>
    <s v="Encerrado"/>
    <n v="1745.6268221574344"/>
    <x v="2"/>
    <n v="250"/>
    <x v="1"/>
    <x v="1"/>
    <d v="2019-05-10T00:00:00"/>
    <x v="0"/>
    <x v="1"/>
    <d v="2019-05-13T00:00:00"/>
    <x v="1"/>
  </r>
  <r>
    <x v="1"/>
    <x v="8"/>
    <s v="Encerrado"/>
    <n v="907.72594752186592"/>
    <x v="2"/>
    <n v="130"/>
    <x v="1"/>
    <x v="1"/>
    <d v="2019-05-10T00:00:00"/>
    <x v="0"/>
    <x v="1"/>
    <d v="2019-05-13T00:00:00"/>
    <x v="1"/>
  </r>
  <r>
    <x v="1"/>
    <x v="9"/>
    <s v="Encerrado"/>
    <n v="1955.1020408163265"/>
    <x v="2"/>
    <n v="280"/>
    <x v="1"/>
    <x v="1"/>
    <d v="2019-05-22T00:00:00"/>
    <x v="0"/>
    <x v="0"/>
    <d v="2019-05-25T00:00:00"/>
    <x v="0"/>
  </r>
  <r>
    <x v="1"/>
    <x v="10"/>
    <s v="Encerrado"/>
    <n v="1326.6763848396502"/>
    <x v="2"/>
    <n v="190"/>
    <x v="1"/>
    <x v="1"/>
    <d v="2019-07-20T00:00:00"/>
    <x v="0"/>
    <x v="0"/>
    <d v="2019-07-23T00:00:00"/>
    <x v="0"/>
  </r>
  <r>
    <x v="2"/>
    <x v="11"/>
    <s v="Encerrado"/>
    <n v="600"/>
    <x v="3"/>
    <n v="15"/>
    <x v="0"/>
    <x v="2"/>
    <d v="2019-07-07T00:00:00"/>
    <x v="0"/>
    <x v="2"/>
    <d v="2019-07-12T00:00:00"/>
    <x v="0"/>
  </r>
  <r>
    <x v="2"/>
    <x v="12"/>
    <s v="Encerrado"/>
    <n v="920"/>
    <x v="4"/>
    <n v="23"/>
    <x v="0"/>
    <x v="2"/>
    <d v="2019-08-16T00:00:00"/>
    <x v="0"/>
    <x v="2"/>
    <d v="2019-07-22T00:00:00"/>
    <x v="1"/>
  </r>
  <r>
    <x v="2"/>
    <x v="13"/>
    <s v="Encerrado"/>
    <n v="440"/>
    <x v="3"/>
    <n v="11"/>
    <x v="0"/>
    <x v="2"/>
    <d v="2019-08-16T00:00:00"/>
    <x v="0"/>
    <x v="0"/>
    <d v="2019-08-23T00:00:00"/>
    <x v="1"/>
  </r>
  <r>
    <x v="2"/>
    <x v="14"/>
    <s v="Encerrado"/>
    <n v="680"/>
    <x v="3"/>
    <n v="17"/>
    <x v="0"/>
    <x v="2"/>
    <d v="2019-10-22T00:00:00"/>
    <x v="0"/>
    <x v="3"/>
    <d v="2019-10-28T00:00:00"/>
    <x v="0"/>
  </r>
  <r>
    <x v="2"/>
    <x v="15"/>
    <s v="Aberto"/>
    <n v="120"/>
    <x v="5"/>
    <n v="3"/>
    <x v="0"/>
    <x v="2"/>
    <d v="2019-12-05T00:00:00"/>
    <x v="2"/>
    <x v="0"/>
    <d v="2019-12-12T00:00:00"/>
    <x v="2"/>
  </r>
  <r>
    <x v="2"/>
    <x v="16"/>
    <s v="Aberto"/>
    <n v="480"/>
    <x v="3"/>
    <n v="12"/>
    <x v="0"/>
    <x v="2"/>
    <d v="2020-01-15T00:00:00"/>
    <x v="2"/>
    <x v="0"/>
    <d v="2019-01-21T00:00:00"/>
    <x v="2"/>
  </r>
  <r>
    <x v="2"/>
    <x v="17"/>
    <s v="Aberto"/>
    <n v="80"/>
    <x v="5"/>
    <n v="2"/>
    <x v="0"/>
    <x v="2"/>
    <d v="2020-01-15T00:00:00"/>
    <x v="2"/>
    <x v="0"/>
    <d v="2019-01-21T00:00:00"/>
    <x v="2"/>
  </r>
  <r>
    <x v="3"/>
    <x v="18"/>
    <s v="Encerrado"/>
    <n v="1800"/>
    <x v="6"/>
    <n v="430"/>
    <x v="2"/>
    <x v="3"/>
    <d v="2019-09-07T00:00:00"/>
    <x v="0"/>
    <x v="0"/>
    <d v="2019-09-07T00:00:00"/>
    <x v="0"/>
  </r>
  <r>
    <x v="3"/>
    <x v="19"/>
    <s v="Encerrado"/>
    <n v="1883.7209302325582"/>
    <x v="6"/>
    <n v="450"/>
    <x v="2"/>
    <x v="3"/>
    <d v="2019-10-16T00:00:00"/>
    <x v="0"/>
    <x v="0"/>
    <d v="2019-10-16T00:00:00"/>
    <x v="0"/>
  </r>
  <r>
    <x v="3"/>
    <x v="20"/>
    <s v="Aberto"/>
    <n v="1632.5581395348838"/>
    <x v="6"/>
    <n v="390"/>
    <x v="2"/>
    <x v="3"/>
    <d v="2019-12-22T00:00:00"/>
    <x v="2"/>
    <x v="0"/>
    <d v="2019-12-22T00:00:00"/>
    <x v="2"/>
  </r>
  <r>
    <x v="4"/>
    <x v="21"/>
    <s v="Encerrado"/>
    <n v="916.12500000000011"/>
    <x v="7"/>
    <n v="25"/>
    <x v="0"/>
    <x v="3"/>
    <d v="2019-04-05T00:00:00"/>
    <x v="0"/>
    <x v="0"/>
    <d v="2019-04-05T00:00:00"/>
    <x v="0"/>
  </r>
  <r>
    <x v="4"/>
    <x v="22"/>
    <s v="Encerrado"/>
    <n v="854.4"/>
    <x v="7"/>
    <n v="30"/>
    <x v="0"/>
    <x v="3"/>
    <d v="2019-05-10T00:00:00"/>
    <x v="0"/>
    <x v="0"/>
    <d v="2019-05-10T00:00:00"/>
    <x v="0"/>
  </r>
  <r>
    <x v="4"/>
    <x v="9"/>
    <s v="Encerrado"/>
    <n v="884.2156521739131"/>
    <x v="7"/>
    <n v="28"/>
    <x v="0"/>
    <x v="3"/>
    <d v="2019-05-22T00:00:00"/>
    <x v="0"/>
    <x v="0"/>
    <d v="2019-05-22T00:00:00"/>
    <x v="0"/>
  </r>
  <r>
    <x v="4"/>
    <x v="23"/>
    <s v="Encerrado"/>
    <n v="645.88571428571424"/>
    <x v="7"/>
    <n v="20"/>
    <x v="0"/>
    <x v="3"/>
    <d v="2019-12-05T00:00:00"/>
    <x v="0"/>
    <x v="0"/>
    <d v="2019-12-05T00:00:00"/>
    <x v="0"/>
  </r>
  <r>
    <x v="4"/>
    <x v="24"/>
    <s v="Aberto"/>
    <n v="614.77714285714285"/>
    <x v="7"/>
    <n v="18"/>
    <x v="0"/>
    <x v="3"/>
    <d v="2019-12-09T00:00:00"/>
    <x v="2"/>
    <x v="0"/>
    <d v="2019-12-09T00:00:00"/>
    <x v="2"/>
  </r>
  <r>
    <x v="4"/>
    <x v="25"/>
    <s v="Aberto"/>
    <n v="174.56268221574345"/>
    <x v="7"/>
    <n v="25"/>
    <x v="0"/>
    <x v="3"/>
    <d v="2020-01-12T00:00:00"/>
    <x v="2"/>
    <x v="0"/>
    <d v="2020-01-12T00:00:00"/>
    <x v="2"/>
  </r>
  <r>
    <x v="4"/>
    <x v="26"/>
    <s v="Aberto"/>
    <n v="251.37026239067058"/>
    <x v="7"/>
    <n v="36"/>
    <x v="0"/>
    <x v="3"/>
    <d v="2020-01-24T00:00:00"/>
    <x v="2"/>
    <x v="0"/>
    <d v="2020-01-24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0323B-D255-4679-87D5-EB2A33A1DD07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Situação Chegada">
  <location ref="H18:I22" firstHeaderRow="1" firstDataRow="1" firstDataCol="1"/>
  <pivotFields count="13">
    <pivotField showAll="0"/>
    <pivotField numFmtId="14" showAll="0"/>
    <pivotField showAll="0"/>
    <pivotField numFmtId="44" showAll="0"/>
    <pivotField showAll="0"/>
    <pivotField showAll="0"/>
    <pivotField showAll="0"/>
    <pivotField showAll="0"/>
    <pivotField numFmtId="14" showAll="0"/>
    <pivotField showAll="0"/>
    <pivotField showAll="0"/>
    <pivotField numFmtId="14" showAll="0"/>
    <pivotField axis="axisRow" dataField="1" showAll="0">
      <items count="4">
        <item x="2"/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ituação da Chegad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0C9BE-BFFD-440A-B31E-DD21197E9B5C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Situação Partida">
  <location ref="H11:I15" firstHeaderRow="1" firstDataRow="1" firstDataCol="1"/>
  <pivotFields count="13">
    <pivotField showAll="0"/>
    <pivotField numFmtId="14" showAll="0"/>
    <pivotField showAll="0"/>
    <pivotField numFmtId="44" showAll="0"/>
    <pivotField showAll="0"/>
    <pivotField showAll="0"/>
    <pivotField showAll="0"/>
    <pivotField showAll="0"/>
    <pivotField numFmtId="14" showAll="0"/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ituação da Partid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51EB9-1792-4AA2-BAC3-B8FBE4E4771C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4">
  <location ref="D11:F20" firstHeaderRow="0" firstDataRow="1" firstDataCol="1"/>
  <pivotFields count="13">
    <pivotField compact="0" outline="0" showAll="0" defaultSubtotal="0">
      <items count="5">
        <item x="3"/>
        <item x="1"/>
        <item x="0"/>
        <item x="4"/>
        <item x="2"/>
      </items>
    </pivotField>
    <pivotField compact="0" numFmtId="1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dataField="1" compact="0" outline="0" showAll="0" defaultSubtotal="0">
      <items count="4">
        <item x="2"/>
        <item x="3"/>
        <item x="1"/>
        <item x="0"/>
      </items>
    </pivotField>
    <pivotField compact="0" numFmtId="14" outline="0" showAll="0" defaultSubtotal="0"/>
    <pivotField compact="0"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0BE11-C939-4035-9070-88554ACAC524}" name="Tabela dinâ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11:B15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16">
      <pivotArea outline="0" collapsedLevelsAreSubtotals="1" fieldPosition="0"/>
    </format>
  </format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filters count="1">
    <filter fld="1" type="dateBetween" evalOrder="-1" id="32" name="Data Contrato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2CA4D6CC-B111-4225-95AB-276313DDA13F}" sourceName="Cliente">
  <pivotTables>
    <pivotTable tabId="4" name="Tabela dinâmica1"/>
    <pivotTable tabId="4" name="Tabela dinâmica2"/>
  </pivotTables>
  <data>
    <tabular pivotCacheId="221558920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36D572E7-D21A-4D2D-9EE6-D74A9AFDCBA7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EB0E621D-8639-42B3-AC78-B778C1A232CA}" sourceName="Data Contrato">
  <pivotTables>
    <pivotTable tabId="4" name="Tabela dinâmica1"/>
  </pivotTables>
  <state minimalRefreshVersion="6" lastRefreshVersion="6" pivotCacheId="221558920" filterType="dateBetween">
    <selection startDate="2019-01-01T00:00:00" endDate="2019-12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09A4478E-53AC-41DC-9294-5B6331E67EE3}" cache="NativeTimeline_Data_Contrato" caption="Data Contrato" level="2" selectionLevel="0" scrollPosition="2020-05-19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874A3861-788A-4245-9893-0C92B9B0A1E8}" cache="NativeTimeline_Data_Contrato" caption="Data Contrato" level="0" selectionLevel="0" scrollPosition="2019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73D1-9C3B-432A-9A76-AEE36C1BE834}">
  <dimension ref="A11:I22"/>
  <sheetViews>
    <sheetView showGridLines="0" topLeftCell="E4" zoomScale="96" zoomScaleNormal="96" workbookViewId="0">
      <selection activeCell="H19" sqref="H19"/>
    </sheetView>
  </sheetViews>
  <sheetFormatPr defaultRowHeight="15" x14ac:dyDescent="0.25"/>
  <cols>
    <col min="1" max="1" width="19.5703125" bestFit="1" customWidth="1"/>
    <col min="2" max="2" width="25.28515625" bestFit="1" customWidth="1"/>
    <col min="4" max="4" width="19" bestFit="1" customWidth="1"/>
    <col min="5" max="5" width="17.5703125" bestFit="1" customWidth="1"/>
    <col min="6" max="7" width="20.28515625" bestFit="1" customWidth="1"/>
    <col min="8" max="8" width="19.85546875" bestFit="1" customWidth="1"/>
    <col min="9" max="9" width="32.140625" bestFit="1" customWidth="1"/>
  </cols>
  <sheetData>
    <row r="11" spans="1:9" x14ac:dyDescent="0.25">
      <c r="A11" s="7" t="s">
        <v>41</v>
      </c>
      <c r="B11" t="s">
        <v>40</v>
      </c>
      <c r="D11" s="7" t="s">
        <v>1</v>
      </c>
      <c r="E11" t="s">
        <v>43</v>
      </c>
      <c r="F11" t="s">
        <v>44</v>
      </c>
      <c r="H11" s="7" t="s">
        <v>52</v>
      </c>
      <c r="I11" t="s">
        <v>51</v>
      </c>
    </row>
    <row r="12" spans="1:9" x14ac:dyDescent="0.25">
      <c r="A12" s="8" t="s">
        <v>36</v>
      </c>
      <c r="B12" s="9">
        <v>5316.2790697674418</v>
      </c>
      <c r="D12" t="s">
        <v>39</v>
      </c>
      <c r="E12" s="6">
        <v>182</v>
      </c>
      <c r="F12" s="6">
        <v>7</v>
      </c>
      <c r="H12" s="8" t="s">
        <v>26</v>
      </c>
      <c r="I12" s="6">
        <v>9</v>
      </c>
    </row>
    <row r="13" spans="1:9" x14ac:dyDescent="0.25">
      <c r="A13" s="8" t="s">
        <v>31</v>
      </c>
      <c r="B13" s="9">
        <v>8330.1311953352779</v>
      </c>
      <c r="D13" t="s">
        <v>29</v>
      </c>
      <c r="E13" s="6">
        <v>1193</v>
      </c>
      <c r="F13" s="6">
        <v>5</v>
      </c>
      <c r="H13" s="8" t="s">
        <v>25</v>
      </c>
      <c r="I13" s="6">
        <v>1</v>
      </c>
    </row>
    <row r="14" spans="1:9" x14ac:dyDescent="0.25">
      <c r="A14" s="8" t="s">
        <v>22</v>
      </c>
      <c r="B14" s="9">
        <v>10522.123509316771</v>
      </c>
      <c r="D14" t="s">
        <v>34</v>
      </c>
      <c r="E14" s="6">
        <v>5</v>
      </c>
      <c r="F14" s="6">
        <v>2</v>
      </c>
      <c r="H14" s="8" t="s">
        <v>24</v>
      </c>
      <c r="I14" s="6">
        <v>18</v>
      </c>
    </row>
    <row r="15" spans="1:9" x14ac:dyDescent="0.25">
      <c r="A15" s="8" t="s">
        <v>42</v>
      </c>
      <c r="B15" s="9">
        <v>24168.533774419491</v>
      </c>
      <c r="D15" t="s">
        <v>32</v>
      </c>
      <c r="E15" s="6">
        <v>55</v>
      </c>
      <c r="F15" s="6">
        <v>4</v>
      </c>
      <c r="H15" s="8" t="s">
        <v>42</v>
      </c>
      <c r="I15" s="6">
        <v>28</v>
      </c>
    </row>
    <row r="16" spans="1:9" x14ac:dyDescent="0.25">
      <c r="D16" t="s">
        <v>20</v>
      </c>
      <c r="E16" s="6">
        <v>76</v>
      </c>
      <c r="F16" s="6">
        <v>3</v>
      </c>
    </row>
    <row r="17" spans="4:9" x14ac:dyDescent="0.25">
      <c r="D17" t="s">
        <v>35</v>
      </c>
      <c r="E17" s="6">
        <v>1270</v>
      </c>
      <c r="F17" s="6">
        <v>3</v>
      </c>
    </row>
    <row r="18" spans="4:9" x14ac:dyDescent="0.25">
      <c r="D18" t="s">
        <v>5</v>
      </c>
      <c r="E18" s="6">
        <v>39</v>
      </c>
      <c r="F18" s="6">
        <v>3</v>
      </c>
      <c r="H18" s="7" t="s">
        <v>54</v>
      </c>
      <c r="I18" t="s">
        <v>53</v>
      </c>
    </row>
    <row r="19" spans="4:9" x14ac:dyDescent="0.25">
      <c r="D19" t="s">
        <v>33</v>
      </c>
      <c r="E19" s="6">
        <v>23</v>
      </c>
      <c r="F19" s="6">
        <v>1</v>
      </c>
      <c r="H19" s="8" t="s">
        <v>26</v>
      </c>
      <c r="I19" s="6">
        <v>9</v>
      </c>
    </row>
    <row r="20" spans="4:9" x14ac:dyDescent="0.25">
      <c r="D20" t="s">
        <v>42</v>
      </c>
      <c r="E20" s="6">
        <v>2843</v>
      </c>
      <c r="F20" s="6">
        <v>28</v>
      </c>
      <c r="H20" s="8" t="s">
        <v>25</v>
      </c>
      <c r="I20" s="6">
        <v>5</v>
      </c>
    </row>
    <row r="21" spans="4:9" x14ac:dyDescent="0.25">
      <c r="H21" s="8" t="s">
        <v>24</v>
      </c>
      <c r="I21" s="6">
        <v>14</v>
      </c>
    </row>
    <row r="22" spans="4:9" x14ac:dyDescent="0.25">
      <c r="H22" s="8" t="s">
        <v>42</v>
      </c>
      <c r="I22" s="6">
        <v>28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1A3C-98C3-4593-9133-41A1CDFC4107}">
  <dimension ref="A1:W19"/>
  <sheetViews>
    <sheetView tabSelected="1" zoomScale="80" zoomScaleNormal="80" workbookViewId="0">
      <selection activeCell="U3" sqref="U3:W7"/>
    </sheetView>
  </sheetViews>
  <sheetFormatPr defaultRowHeight="15" x14ac:dyDescent="0.25"/>
  <cols>
    <col min="12" max="12" width="11.28515625" customWidth="1"/>
    <col min="21" max="22" width="9.140625" customWidth="1"/>
    <col min="23" max="23" width="12" customWidth="1"/>
  </cols>
  <sheetData>
    <row r="1" spans="1:23" ht="24" thickBot="1" x14ac:dyDescent="0.4">
      <c r="A1" s="10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5.75" thickBot="1" x14ac:dyDescent="0.3">
      <c r="A2" s="27"/>
      <c r="B2" s="28"/>
      <c r="C2" s="28"/>
      <c r="D2" s="28"/>
      <c r="E2" s="28"/>
      <c r="F2" s="28"/>
      <c r="G2" s="28"/>
      <c r="H2" s="28"/>
      <c r="I2" s="29"/>
      <c r="J2" s="12" t="s">
        <v>46</v>
      </c>
      <c r="K2" s="13"/>
      <c r="L2" s="14"/>
      <c r="M2" s="27"/>
      <c r="N2" s="28"/>
      <c r="O2" s="28"/>
      <c r="P2" s="28"/>
      <c r="Q2" s="28"/>
      <c r="R2" s="28"/>
      <c r="S2" s="28"/>
      <c r="T2" s="29"/>
      <c r="U2" s="12" t="s">
        <v>49</v>
      </c>
      <c r="V2" s="13"/>
      <c r="W2" s="14"/>
    </row>
    <row r="3" spans="1:23" x14ac:dyDescent="0.25">
      <c r="A3" s="30"/>
      <c r="B3" s="31"/>
      <c r="C3" s="31"/>
      <c r="D3" s="31"/>
      <c r="E3" s="31"/>
      <c r="F3" s="31"/>
      <c r="G3" s="31"/>
      <c r="H3" s="31"/>
      <c r="I3" s="32"/>
      <c r="J3" s="15">
        <f>GETPIVOTDATA("Soma de Peso (Kg)",Dinamicas!$D$11)</f>
        <v>2843</v>
      </c>
      <c r="K3" s="16"/>
      <c r="L3" s="17"/>
      <c r="M3" s="30"/>
      <c r="N3" s="31"/>
      <c r="O3" s="31"/>
      <c r="P3" s="31"/>
      <c r="Q3" s="31"/>
      <c r="R3" s="31"/>
      <c r="S3" s="31"/>
      <c r="T3" s="32"/>
      <c r="U3" s="36">
        <f>GETPIVOTDATA("Valor do Contrato",Dinamicas!$A$11)</f>
        <v>24168.533774419491</v>
      </c>
      <c r="V3" s="37"/>
      <c r="W3" s="38"/>
    </row>
    <row r="4" spans="1:23" x14ac:dyDescent="0.25">
      <c r="A4" s="30"/>
      <c r="B4" s="31"/>
      <c r="C4" s="31"/>
      <c r="D4" s="31"/>
      <c r="E4" s="31"/>
      <c r="F4" s="31"/>
      <c r="G4" s="31"/>
      <c r="H4" s="31"/>
      <c r="I4" s="32"/>
      <c r="J4" s="15"/>
      <c r="K4" s="16"/>
      <c r="L4" s="17"/>
      <c r="M4" s="30"/>
      <c r="N4" s="31"/>
      <c r="O4" s="31"/>
      <c r="P4" s="31"/>
      <c r="Q4" s="31"/>
      <c r="R4" s="31"/>
      <c r="S4" s="31"/>
      <c r="T4" s="32"/>
      <c r="U4" s="36"/>
      <c r="V4" s="37"/>
      <c r="W4" s="38"/>
    </row>
    <row r="5" spans="1:23" x14ac:dyDescent="0.25">
      <c r="A5" s="30"/>
      <c r="B5" s="31"/>
      <c r="C5" s="31"/>
      <c r="D5" s="31"/>
      <c r="E5" s="31"/>
      <c r="F5" s="31"/>
      <c r="G5" s="31"/>
      <c r="H5" s="31"/>
      <c r="I5" s="32"/>
      <c r="J5" s="15"/>
      <c r="K5" s="16"/>
      <c r="L5" s="17"/>
      <c r="M5" s="30"/>
      <c r="N5" s="31"/>
      <c r="O5" s="31"/>
      <c r="P5" s="31"/>
      <c r="Q5" s="31"/>
      <c r="R5" s="31"/>
      <c r="S5" s="31"/>
      <c r="T5" s="32"/>
      <c r="U5" s="36"/>
      <c r="V5" s="37"/>
      <c r="W5" s="38"/>
    </row>
    <row r="6" spans="1:23" x14ac:dyDescent="0.25">
      <c r="A6" s="30"/>
      <c r="B6" s="31"/>
      <c r="C6" s="31"/>
      <c r="D6" s="31"/>
      <c r="E6" s="31"/>
      <c r="F6" s="31"/>
      <c r="G6" s="31"/>
      <c r="H6" s="31"/>
      <c r="I6" s="32"/>
      <c r="J6" s="15"/>
      <c r="K6" s="16"/>
      <c r="L6" s="17"/>
      <c r="M6" s="30"/>
      <c r="N6" s="31"/>
      <c r="O6" s="31"/>
      <c r="P6" s="31"/>
      <c r="Q6" s="31"/>
      <c r="R6" s="31"/>
      <c r="S6" s="31"/>
      <c r="T6" s="32"/>
      <c r="U6" s="36"/>
      <c r="V6" s="37"/>
      <c r="W6" s="38"/>
    </row>
    <row r="7" spans="1:23" ht="15.75" thickBot="1" x14ac:dyDescent="0.3">
      <c r="A7" s="30"/>
      <c r="B7" s="31"/>
      <c r="C7" s="31"/>
      <c r="D7" s="31"/>
      <c r="E7" s="31"/>
      <c r="F7" s="31"/>
      <c r="G7" s="31"/>
      <c r="H7" s="31"/>
      <c r="I7" s="32"/>
      <c r="J7" s="18"/>
      <c r="K7" s="19"/>
      <c r="L7" s="20"/>
      <c r="M7" s="30"/>
      <c r="N7" s="31"/>
      <c r="O7" s="31"/>
      <c r="P7" s="31"/>
      <c r="Q7" s="31"/>
      <c r="R7" s="31"/>
      <c r="S7" s="31"/>
      <c r="T7" s="32"/>
      <c r="U7" s="39"/>
      <c r="V7" s="40"/>
      <c r="W7" s="41"/>
    </row>
    <row r="8" spans="1:23" ht="15.75" thickBot="1" x14ac:dyDescent="0.3">
      <c r="A8" s="30"/>
      <c r="B8" s="31"/>
      <c r="C8" s="31"/>
      <c r="D8" s="31"/>
      <c r="E8" s="31"/>
      <c r="F8" s="31"/>
      <c r="G8" s="31"/>
      <c r="H8" s="31"/>
      <c r="I8" s="32"/>
      <c r="J8" s="12" t="s">
        <v>47</v>
      </c>
      <c r="K8" s="13"/>
      <c r="L8" s="14"/>
      <c r="M8" s="30"/>
      <c r="N8" s="31"/>
      <c r="O8" s="31"/>
      <c r="P8" s="31"/>
      <c r="Q8" s="31"/>
      <c r="R8" s="31"/>
      <c r="S8" s="31"/>
      <c r="T8" s="32"/>
      <c r="U8" s="12" t="s">
        <v>50</v>
      </c>
      <c r="V8" s="13"/>
      <c r="W8" s="14"/>
    </row>
    <row r="9" spans="1:23" x14ac:dyDescent="0.25">
      <c r="A9" s="30"/>
      <c r="B9" s="31"/>
      <c r="C9" s="31"/>
      <c r="D9" s="31"/>
      <c r="E9" s="31"/>
      <c r="F9" s="31"/>
      <c r="G9" s="31"/>
      <c r="H9" s="31"/>
      <c r="I9" s="32"/>
      <c r="J9" s="15">
        <f>GETPIVOTDATA("Contagem de Destino",Dinamicas!$D$11)</f>
        <v>28</v>
      </c>
      <c r="K9" s="16"/>
      <c r="L9" s="17"/>
      <c r="M9" s="30"/>
      <c r="N9" s="31"/>
      <c r="O9" s="31"/>
      <c r="P9" s="31"/>
      <c r="Q9" s="31"/>
      <c r="R9" s="31"/>
      <c r="S9" s="31"/>
      <c r="T9" s="32"/>
      <c r="U9" s="15">
        <f>COUNTIF('Controle de Entregas'!J:J,"Em Aberto - Atrasada")</f>
        <v>9</v>
      </c>
      <c r="V9" s="16"/>
      <c r="W9" s="17"/>
    </row>
    <row r="10" spans="1:23" x14ac:dyDescent="0.25">
      <c r="A10" s="30"/>
      <c r="B10" s="31"/>
      <c r="C10" s="31"/>
      <c r="D10" s="31"/>
      <c r="E10" s="31"/>
      <c r="F10" s="31"/>
      <c r="G10" s="31"/>
      <c r="H10" s="31"/>
      <c r="I10" s="32"/>
      <c r="J10" s="15"/>
      <c r="K10" s="16"/>
      <c r="L10" s="17"/>
      <c r="M10" s="30"/>
      <c r="N10" s="31"/>
      <c r="O10" s="31"/>
      <c r="P10" s="31"/>
      <c r="Q10" s="31"/>
      <c r="R10" s="31"/>
      <c r="S10" s="31"/>
      <c r="T10" s="32"/>
      <c r="U10" s="15"/>
      <c r="V10" s="16"/>
      <c r="W10" s="17"/>
    </row>
    <row r="11" spans="1:23" x14ac:dyDescent="0.25">
      <c r="A11" s="30"/>
      <c r="B11" s="31"/>
      <c r="C11" s="31"/>
      <c r="D11" s="31"/>
      <c r="E11" s="31"/>
      <c r="F11" s="31"/>
      <c r="G11" s="31"/>
      <c r="H11" s="31"/>
      <c r="I11" s="32"/>
      <c r="J11" s="15"/>
      <c r="K11" s="16"/>
      <c r="L11" s="17"/>
      <c r="M11" s="30"/>
      <c r="N11" s="31"/>
      <c r="O11" s="31"/>
      <c r="P11" s="31"/>
      <c r="Q11" s="31"/>
      <c r="R11" s="31"/>
      <c r="S11" s="31"/>
      <c r="T11" s="32"/>
      <c r="U11" s="15"/>
      <c r="V11" s="16"/>
      <c r="W11" s="17"/>
    </row>
    <row r="12" spans="1:23" x14ac:dyDescent="0.25">
      <c r="A12" s="30"/>
      <c r="B12" s="31"/>
      <c r="C12" s="31"/>
      <c r="D12" s="31"/>
      <c r="E12" s="31"/>
      <c r="F12" s="31"/>
      <c r="G12" s="31"/>
      <c r="H12" s="31"/>
      <c r="I12" s="32"/>
      <c r="J12" s="15"/>
      <c r="K12" s="16"/>
      <c r="L12" s="17"/>
      <c r="M12" s="30"/>
      <c r="N12" s="31"/>
      <c r="O12" s="31"/>
      <c r="P12" s="31"/>
      <c r="Q12" s="31"/>
      <c r="R12" s="31"/>
      <c r="S12" s="31"/>
      <c r="T12" s="32"/>
      <c r="U12" s="15"/>
      <c r="V12" s="16"/>
      <c r="W12" s="17"/>
    </row>
    <row r="13" spans="1:23" ht="15.75" thickBot="1" x14ac:dyDescent="0.3">
      <c r="A13" s="30"/>
      <c r="B13" s="31"/>
      <c r="C13" s="31"/>
      <c r="D13" s="31"/>
      <c r="E13" s="31"/>
      <c r="F13" s="31"/>
      <c r="G13" s="31"/>
      <c r="H13" s="31"/>
      <c r="I13" s="32"/>
      <c r="J13" s="18"/>
      <c r="K13" s="19"/>
      <c r="L13" s="20"/>
      <c r="M13" s="30"/>
      <c r="N13" s="31"/>
      <c r="O13" s="31"/>
      <c r="P13" s="31"/>
      <c r="Q13" s="31"/>
      <c r="R13" s="31"/>
      <c r="S13" s="31"/>
      <c r="T13" s="32"/>
      <c r="U13" s="18"/>
      <c r="V13" s="19"/>
      <c r="W13" s="20"/>
    </row>
    <row r="14" spans="1:23" ht="15.75" thickBot="1" x14ac:dyDescent="0.3">
      <c r="A14" s="30"/>
      <c r="B14" s="31"/>
      <c r="C14" s="31"/>
      <c r="D14" s="31"/>
      <c r="E14" s="31"/>
      <c r="F14" s="31"/>
      <c r="G14" s="31"/>
      <c r="H14" s="31"/>
      <c r="I14" s="32"/>
      <c r="J14" s="12" t="s">
        <v>48</v>
      </c>
      <c r="K14" s="13"/>
      <c r="L14" s="14"/>
      <c r="M14" s="30"/>
      <c r="N14" s="31"/>
      <c r="O14" s="31"/>
      <c r="P14" s="31"/>
      <c r="Q14" s="31"/>
      <c r="R14" s="31"/>
      <c r="S14" s="31"/>
      <c r="T14" s="32"/>
      <c r="U14" s="12" t="s">
        <v>55</v>
      </c>
      <c r="V14" s="13"/>
      <c r="W14" s="14"/>
    </row>
    <row r="15" spans="1:23" x14ac:dyDescent="0.25">
      <c r="A15" s="30"/>
      <c r="B15" s="31"/>
      <c r="C15" s="31"/>
      <c r="D15" s="31"/>
      <c r="E15" s="31"/>
      <c r="F15" s="31"/>
      <c r="G15" s="31"/>
      <c r="H15" s="31"/>
      <c r="I15" s="32"/>
      <c r="J15" s="21">
        <f>J3/J9</f>
        <v>101.53571428571429</v>
      </c>
      <c r="K15" s="22"/>
      <c r="L15" s="23"/>
      <c r="M15" s="30"/>
      <c r="N15" s="31"/>
      <c r="O15" s="31"/>
      <c r="P15" s="31"/>
      <c r="Q15" s="31"/>
      <c r="R15" s="31"/>
      <c r="S15" s="31"/>
      <c r="T15" s="32"/>
      <c r="U15" s="15">
        <f>COUNTIF('Controle de Entregas'!M:M,"Em Aberto *")</f>
        <v>9</v>
      </c>
      <c r="V15" s="16"/>
      <c r="W15" s="17"/>
    </row>
    <row r="16" spans="1:23" x14ac:dyDescent="0.25">
      <c r="A16" s="30"/>
      <c r="B16" s="31"/>
      <c r="C16" s="31"/>
      <c r="D16" s="31"/>
      <c r="E16" s="31"/>
      <c r="F16" s="31"/>
      <c r="G16" s="31"/>
      <c r="H16" s="31"/>
      <c r="I16" s="32"/>
      <c r="J16" s="21"/>
      <c r="K16" s="22"/>
      <c r="L16" s="23"/>
      <c r="M16" s="30"/>
      <c r="N16" s="31"/>
      <c r="O16" s="31"/>
      <c r="P16" s="31"/>
      <c r="Q16" s="31"/>
      <c r="R16" s="31"/>
      <c r="S16" s="31"/>
      <c r="T16" s="32"/>
      <c r="U16" s="15"/>
      <c r="V16" s="16"/>
      <c r="W16" s="17"/>
    </row>
    <row r="17" spans="1:23" x14ac:dyDescent="0.25">
      <c r="A17" s="30"/>
      <c r="B17" s="31"/>
      <c r="C17" s="31"/>
      <c r="D17" s="31"/>
      <c r="E17" s="31"/>
      <c r="F17" s="31"/>
      <c r="G17" s="31"/>
      <c r="H17" s="31"/>
      <c r="I17" s="32"/>
      <c r="J17" s="21"/>
      <c r="K17" s="22"/>
      <c r="L17" s="23"/>
      <c r="M17" s="30"/>
      <c r="N17" s="31"/>
      <c r="O17" s="31"/>
      <c r="P17" s="31"/>
      <c r="Q17" s="31"/>
      <c r="R17" s="31"/>
      <c r="S17" s="31"/>
      <c r="T17" s="32"/>
      <c r="U17" s="15"/>
      <c r="V17" s="16"/>
      <c r="W17" s="17"/>
    </row>
    <row r="18" spans="1:23" x14ac:dyDescent="0.25">
      <c r="A18" s="30"/>
      <c r="B18" s="31"/>
      <c r="C18" s="31"/>
      <c r="D18" s="31"/>
      <c r="E18" s="31"/>
      <c r="F18" s="31"/>
      <c r="G18" s="31"/>
      <c r="H18" s="31"/>
      <c r="I18" s="32"/>
      <c r="J18" s="21"/>
      <c r="K18" s="22"/>
      <c r="L18" s="23"/>
      <c r="M18" s="30"/>
      <c r="N18" s="31"/>
      <c r="O18" s="31"/>
      <c r="P18" s="31"/>
      <c r="Q18" s="31"/>
      <c r="R18" s="31"/>
      <c r="S18" s="31"/>
      <c r="T18" s="32"/>
      <c r="U18" s="15"/>
      <c r="V18" s="16"/>
      <c r="W18" s="17"/>
    </row>
    <row r="19" spans="1:23" ht="15.75" thickBot="1" x14ac:dyDescent="0.3">
      <c r="A19" s="33"/>
      <c r="B19" s="34"/>
      <c r="C19" s="34"/>
      <c r="D19" s="34"/>
      <c r="E19" s="34"/>
      <c r="F19" s="34"/>
      <c r="G19" s="34"/>
      <c r="H19" s="34"/>
      <c r="I19" s="35"/>
      <c r="J19" s="24"/>
      <c r="K19" s="25"/>
      <c r="L19" s="26"/>
      <c r="M19" s="33"/>
      <c r="N19" s="34"/>
      <c r="O19" s="34"/>
      <c r="P19" s="34"/>
      <c r="Q19" s="34"/>
      <c r="R19" s="34"/>
      <c r="S19" s="34"/>
      <c r="T19" s="35"/>
      <c r="U19" s="18"/>
      <c r="V19" s="19"/>
      <c r="W19" s="20"/>
    </row>
  </sheetData>
  <mergeCells count="15">
    <mergeCell ref="U14:W14"/>
    <mergeCell ref="U15:W19"/>
    <mergeCell ref="J2:L2"/>
    <mergeCell ref="J3:L7"/>
    <mergeCell ref="J8:L8"/>
    <mergeCell ref="J9:L13"/>
    <mergeCell ref="J14:L14"/>
    <mergeCell ref="J15:L19"/>
    <mergeCell ref="M2:T19"/>
    <mergeCell ref="A1:W1"/>
    <mergeCell ref="U2:W2"/>
    <mergeCell ref="U3:W7"/>
    <mergeCell ref="U8:W8"/>
    <mergeCell ref="U9:W13"/>
    <mergeCell ref="A2:I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topLeftCell="B1" workbookViewId="0">
      <selection activeCell="J4" sqref="J4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25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B30" s="5"/>
    </row>
    <row r="31" spans="1:13" x14ac:dyDescent="0.25">
      <c r="B31" s="5"/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Dinamicas</vt:lpstr>
      <vt:lpstr>Dashboard</vt:lpstr>
      <vt:lpstr>Controle de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Lucas Abreu</cp:lastModifiedBy>
  <dcterms:created xsi:type="dcterms:W3CDTF">2020-01-28T18:38:11Z</dcterms:created>
  <dcterms:modified xsi:type="dcterms:W3CDTF">2022-04-21T17:12:56Z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