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livera\Documents\dashboard\"/>
    </mc:Choice>
  </mc:AlternateContent>
  <xr:revisionPtr revIDLastSave="0" documentId="13_ncr:1_{54FB8670-97A1-4170-9229-C00172C9DC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set" sheetId="1" r:id="rId1"/>
    <sheet name="Dashboard" sheetId="2" r:id="rId2"/>
  </sheets>
  <definedNames>
    <definedName name="_xlnm._FilterDatabase" localSheetId="0" hidden="1">Dataset!$B$3:$E$27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2" l="1"/>
  <c r="L40" i="2"/>
  <c r="O39" i="2"/>
  <c r="L39" i="2"/>
  <c r="M37" i="2"/>
  <c r="M36" i="2"/>
  <c r="O35" i="2"/>
  <c r="M35" i="2" s="1"/>
  <c r="L35" i="2"/>
  <c r="O34" i="2"/>
  <c r="M34" i="2"/>
  <c r="L34" i="2"/>
  <c r="L33" i="2"/>
  <c r="O29" i="2"/>
  <c r="L29" i="2"/>
  <c r="O28" i="2"/>
  <c r="L28" i="2"/>
  <c r="L27" i="2"/>
  <c r="O24" i="2"/>
  <c r="M24" i="2" s="1"/>
  <c r="L24" i="2"/>
  <c r="O23" i="2"/>
  <c r="L23" i="2"/>
  <c r="L22" i="2"/>
  <c r="E60" i="1"/>
  <c r="D60" i="1"/>
  <c r="F59" i="1"/>
  <c r="F58" i="1"/>
  <c r="E55" i="1"/>
  <c r="D55" i="1"/>
  <c r="F54" i="1"/>
  <c r="F53" i="1"/>
  <c r="E50" i="1"/>
  <c r="D50" i="1"/>
  <c r="F49" i="1"/>
  <c r="F48" i="1"/>
  <c r="E45" i="1"/>
  <c r="D45" i="1"/>
  <c r="F44" i="1"/>
  <c r="F43" i="1"/>
  <c r="E40" i="1"/>
  <c r="D40" i="1"/>
  <c r="F39" i="1"/>
  <c r="F38" i="1"/>
  <c r="E35" i="1"/>
  <c r="E31" i="1"/>
  <c r="J10" i="1" s="1"/>
  <c r="J14" i="1" s="1"/>
  <c r="E30" i="1"/>
  <c r="J9" i="1" s="1"/>
  <c r="J13" i="1" s="1"/>
  <c r="E29" i="1"/>
  <c r="J8" i="1" s="1"/>
  <c r="J12" i="1" s="1"/>
  <c r="D28" i="1"/>
  <c r="X27" i="1"/>
  <c r="L26" i="1"/>
  <c r="K26" i="1"/>
  <c r="J26" i="1"/>
  <c r="E26" i="1"/>
  <c r="D26" i="1"/>
  <c r="G25" i="1"/>
  <c r="F25" i="1"/>
  <c r="G24" i="1"/>
  <c r="F24" i="1"/>
  <c r="X23" i="1"/>
  <c r="L22" i="1"/>
  <c r="K22" i="1"/>
  <c r="J22" i="1"/>
  <c r="E21" i="1"/>
  <c r="D21" i="1"/>
  <c r="G20" i="1"/>
  <c r="F20" i="1"/>
  <c r="G19" i="1"/>
  <c r="F19" i="1"/>
  <c r="E17" i="1"/>
  <c r="D17" i="1"/>
  <c r="E16" i="1"/>
  <c r="D16" i="1"/>
  <c r="G15" i="1"/>
  <c r="F15" i="1"/>
  <c r="I14" i="1"/>
  <c r="G14" i="1"/>
  <c r="F14" i="1"/>
  <c r="I13" i="1"/>
  <c r="I12" i="1"/>
  <c r="E12" i="1"/>
  <c r="E11" i="1"/>
  <c r="D11" i="1"/>
  <c r="I10" i="1"/>
  <c r="G10" i="1"/>
  <c r="F10" i="1"/>
  <c r="I9" i="1"/>
  <c r="G9" i="1"/>
  <c r="F9" i="1"/>
  <c r="I8" i="1"/>
  <c r="E6" i="1"/>
  <c r="E27" i="1" s="1"/>
  <c r="E28" i="1" s="1"/>
  <c r="D6" i="1"/>
  <c r="D12" i="1" s="1"/>
  <c r="G5" i="1"/>
  <c r="F5" i="1"/>
  <c r="G4" i="1"/>
  <c r="F4" i="1"/>
  <c r="X3" i="1"/>
  <c r="K3" i="1"/>
  <c r="E1" i="1"/>
  <c r="E3" i="2" s="1"/>
  <c r="M29" i="2" l="1"/>
  <c r="M28" i="2"/>
  <c r="M23" i="2"/>
  <c r="M39" i="2"/>
  <c r="M40" i="2"/>
  <c r="D27" i="1"/>
  <c r="J2" i="1"/>
  <c r="L2" i="1" s="1"/>
  <c r="J16" i="1"/>
</calcChain>
</file>

<file path=xl/sharedStrings.xml><?xml version="1.0" encoding="utf-8"?>
<sst xmlns="http://schemas.openxmlformats.org/spreadsheetml/2006/main" count="145" uniqueCount="51">
  <si>
    <t>Carreras (Ingresantes 2025)</t>
  </si>
  <si>
    <t>Biotecnología</t>
  </si>
  <si>
    <t>Bioingeniería</t>
  </si>
  <si>
    <t>Cantidad</t>
  </si>
  <si>
    <t>Facturación 2025</t>
  </si>
  <si>
    <t>Total</t>
  </si>
  <si>
    <t>Carreras (Activos)</t>
  </si>
  <si>
    <t>Posgrados</t>
  </si>
  <si>
    <t>Diplomaturas</t>
  </si>
  <si>
    <t>Gerontología</t>
  </si>
  <si>
    <t>Cuidados Paliativos</t>
  </si>
  <si>
    <t>Cursos</t>
  </si>
  <si>
    <t>Microbiología Agrícola</t>
  </si>
  <si>
    <t>Bioinsumos</t>
  </si>
  <si>
    <t>Meta</t>
  </si>
  <si>
    <t>Linea</t>
  </si>
  <si>
    <t>Vacío</t>
  </si>
  <si>
    <t>Grafico_velocimetro</t>
  </si>
  <si>
    <t>Avance</t>
  </si>
  <si>
    <t>Datos acumulados al 27/02</t>
  </si>
  <si>
    <t>Bioinformática</t>
  </si>
  <si>
    <t>Bioeconomía</t>
  </si>
  <si>
    <t>Anterior</t>
  </si>
  <si>
    <t>Var.</t>
  </si>
  <si>
    <t>Actual</t>
  </si>
  <si>
    <t>Alumnos cohortes anteriores</t>
  </si>
  <si>
    <t>Académica</t>
  </si>
  <si>
    <t>Extensión</t>
  </si>
  <si>
    <t>Meta: 80 alumnos ingresantes</t>
  </si>
  <si>
    <t>CC</t>
  </si>
  <si>
    <t>Academica</t>
  </si>
  <si>
    <t>Ext</t>
  </si>
  <si>
    <t>Posgrado</t>
  </si>
  <si>
    <t>Carreras</t>
  </si>
  <si>
    <t>Seguridad Laboral</t>
  </si>
  <si>
    <t>APS</t>
  </si>
  <si>
    <t>Facturación Ciclo Lectivo 2025</t>
  </si>
  <si>
    <t>$ per capita</t>
  </si>
  <si>
    <t>Matrícula + Cuota 1</t>
  </si>
  <si>
    <t>Cuota 1</t>
  </si>
  <si>
    <t>KPI</t>
  </si>
  <si>
    <t>Grafico_Barras</t>
  </si>
  <si>
    <t>Formato dash</t>
  </si>
  <si>
    <t>Dashboard - Ciclo lectivo 2025</t>
  </si>
  <si>
    <t>Grafico_velocimetro 2</t>
  </si>
  <si>
    <t>Bioinformática_aguja</t>
  </si>
  <si>
    <t>Bioeconomía_aguja</t>
  </si>
  <si>
    <t>Grafico_velocimetro 3</t>
  </si>
  <si>
    <t>Alumnos ingresantes 2025 - Carreras</t>
  </si>
  <si>
    <t>Alumnos ingresantes 2025 - Posgrados</t>
  </si>
  <si>
    <t>Datos acumulados al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</si>
</sst>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,,\M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Bahnschrift SemiLight"/>
      <family val="2"/>
    </font>
    <font>
      <sz val="14"/>
      <color theme="0"/>
      <name val="Bahnschrift SemiLight"/>
      <family val="2"/>
    </font>
    <font>
      <sz val="12"/>
      <color theme="0"/>
      <name val="Bahnschrift SemiLight"/>
      <family val="2"/>
    </font>
    <font>
      <sz val="13"/>
      <color theme="0"/>
      <name val="Bahnschrift SemiLight"/>
      <family val="2"/>
    </font>
    <font>
      <b/>
      <sz val="12"/>
      <color theme="0"/>
      <name val="Bahnschrift SemiLight"/>
      <family val="2"/>
    </font>
    <font>
      <sz val="10"/>
      <color theme="1"/>
      <name val="Calibri"/>
      <family val="2"/>
      <scheme val="minor"/>
    </font>
    <font>
      <sz val="11"/>
      <color rgb="FFB6D656"/>
      <name val="Calibri"/>
      <family val="2"/>
      <scheme val="minor"/>
    </font>
    <font>
      <sz val="12"/>
      <color rgb="FF00CC99"/>
      <name val="Bahnschrift SemiLight"/>
      <family val="2"/>
    </font>
    <font>
      <sz val="11"/>
      <color rgb="FF00CC99"/>
      <name val="Bahnschrift SemiLight"/>
      <family val="2"/>
    </font>
    <font>
      <sz val="13"/>
      <color theme="0"/>
      <name val="Calibri"/>
      <family val="2"/>
      <scheme val="minor"/>
    </font>
    <font>
      <sz val="11"/>
      <color rgb="FF008080"/>
      <name val="Bahnschrift SemiLight"/>
      <family val="2"/>
    </font>
    <font>
      <sz val="12"/>
      <color rgb="FF008080"/>
      <name val="Bahnschrift SemiLight"/>
      <family val="2"/>
    </font>
    <font>
      <sz val="11"/>
      <color rgb="FFB6D656"/>
      <name val="Bahnschrift SemiLight"/>
      <family val="2"/>
    </font>
    <font>
      <sz val="12"/>
      <color rgb="FFB6D656"/>
      <name val="Bahnschrift SemiLight"/>
      <family val="2"/>
    </font>
    <font>
      <i/>
      <sz val="12"/>
      <color rgb="FF00808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3"/>
      <color theme="2"/>
      <name val="Bahnschrift SemiLight"/>
      <family val="2"/>
    </font>
    <font>
      <sz val="16"/>
      <color theme="0"/>
      <name val="Bahnschrift SemiLight"/>
      <family val="2"/>
    </font>
    <font>
      <i/>
      <sz val="10"/>
      <color theme="0"/>
      <name val="Bahnschrift SemiLight"/>
      <family val="2"/>
    </font>
    <font>
      <sz val="11"/>
      <color theme="1"/>
      <name val="Bahnschrift SemiLight"/>
      <family val="2"/>
    </font>
    <font>
      <sz val="14"/>
      <color rgb="FFB6D656"/>
      <name val="Bahnschrift SemiLight"/>
      <family val="2"/>
    </font>
    <font>
      <i/>
      <sz val="10"/>
      <color rgb="FFB6D656"/>
      <name val="Bahnschrift SemiLight"/>
      <family val="2"/>
    </font>
    <font>
      <b/>
      <sz val="11"/>
      <color theme="0"/>
      <name val="Bahnschrift SemiLight"/>
      <family val="2"/>
    </font>
    <font>
      <sz val="11"/>
      <color rgb="FF00CD99"/>
      <name val="Bahnschrift SemiLight"/>
      <family val="2"/>
    </font>
    <font>
      <b/>
      <sz val="11"/>
      <color rgb="FF92D050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B37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B6D656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0" fillId="3" borderId="0" xfId="0" applyFont="1" applyFill="1"/>
    <xf numFmtId="44" fontId="3" fillId="0" borderId="0" xfId="1" applyFont="1" applyAlignment="1">
      <alignment horizontal="righ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4" fillId="3" borderId="0" xfId="0" applyFont="1" applyFill="1"/>
    <xf numFmtId="0" fontId="15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6" fillId="3" borderId="0" xfId="0" applyFont="1" applyFill="1"/>
    <xf numFmtId="0" fontId="17" fillId="3" borderId="0" xfId="0" applyFont="1" applyFill="1" applyAlignment="1">
      <alignment horizontal="center"/>
    </xf>
    <xf numFmtId="165" fontId="0" fillId="0" borderId="0" xfId="0" applyNumberFormat="1"/>
    <xf numFmtId="0" fontId="21" fillId="3" borderId="0" xfId="0" applyFont="1" applyFill="1"/>
    <xf numFmtId="0" fontId="0" fillId="3" borderId="0" xfId="0" applyFill="1" applyAlignment="1">
      <alignment horizontal="right"/>
    </xf>
    <xf numFmtId="0" fontId="17" fillId="3" borderId="0" xfId="0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15" fillId="3" borderId="0" xfId="0" applyFont="1" applyFill="1" applyAlignment="1">
      <alignment horizontal="right"/>
    </xf>
    <xf numFmtId="0" fontId="20" fillId="3" borderId="0" xfId="0" applyFont="1" applyFill="1"/>
    <xf numFmtId="0" fontId="3" fillId="4" borderId="0" xfId="0" applyFont="1" applyFill="1"/>
    <xf numFmtId="44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0" fontId="7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/>
    </xf>
    <xf numFmtId="0" fontId="23" fillId="3" borderId="0" xfId="0" applyFont="1" applyFill="1"/>
    <xf numFmtId="0" fontId="23" fillId="3" borderId="0" xfId="0" applyFont="1" applyFill="1" applyAlignment="1">
      <alignment horizontal="right"/>
    </xf>
    <xf numFmtId="0" fontId="23" fillId="3" borderId="0" xfId="0" applyFont="1" applyFill="1" applyAlignment="1">
      <alignment horizontal="center"/>
    </xf>
    <xf numFmtId="0" fontId="14" fillId="3" borderId="0" xfId="0" applyFont="1" applyFill="1" applyAlignment="1">
      <alignment horizontal="right"/>
    </xf>
    <xf numFmtId="0" fontId="24" fillId="3" borderId="0" xfId="0" applyFont="1" applyFill="1"/>
    <xf numFmtId="0" fontId="25" fillId="3" borderId="0" xfId="0" applyFont="1" applyFill="1"/>
    <xf numFmtId="0" fontId="8" fillId="7" borderId="0" xfId="0" applyFont="1" applyFill="1"/>
    <xf numFmtId="0" fontId="2" fillId="7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horizontal="right"/>
    </xf>
    <xf numFmtId="0" fontId="8" fillId="7" borderId="0" xfId="0" applyFont="1" applyFill="1" applyAlignment="1">
      <alignment horizontal="left"/>
    </xf>
    <xf numFmtId="0" fontId="8" fillId="5" borderId="0" xfId="0" applyFont="1" applyFill="1"/>
    <xf numFmtId="0" fontId="26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0" fontId="8" fillId="5" borderId="0" xfId="0" applyFont="1" applyFill="1" applyAlignment="1">
      <alignment horizontal="left"/>
    </xf>
    <xf numFmtId="0" fontId="8" fillId="6" borderId="0" xfId="0" applyFont="1" applyFill="1"/>
    <xf numFmtId="0" fontId="26" fillId="6" borderId="0" xfId="0" applyFont="1" applyFill="1"/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right"/>
    </xf>
    <xf numFmtId="0" fontId="8" fillId="6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0" fontId="3" fillId="8" borderId="0" xfId="0" applyFont="1" applyFill="1"/>
    <xf numFmtId="164" fontId="0" fillId="8" borderId="0" xfId="0" applyNumberFormat="1" applyFill="1"/>
    <xf numFmtId="0" fontId="27" fillId="3" borderId="0" xfId="0" applyFont="1" applyFill="1"/>
    <xf numFmtId="0" fontId="27" fillId="3" borderId="0" xfId="0" applyFont="1" applyFill="1" applyAlignment="1">
      <alignment horizontal="left"/>
    </xf>
    <xf numFmtId="0" fontId="2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0" fontId="28" fillId="3" borderId="0" xfId="0" applyFont="1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8FF00"/>
      <color rgb="FF006576"/>
      <color rgb="FF00CD99"/>
      <color rgb="FF01CB67"/>
      <color rgb="FF64FF00"/>
      <color rgb="FFCCFF00"/>
      <color rgb="FFFFFD01"/>
      <color rgb="FFFFC903"/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D-43EA-B78C-0B71BB655E0F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D-43EA-B78C-0B71BB655E0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D-43EA-B78C-0B71BB655E0F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D-43EA-B78C-0B71BB655E0F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D-43EA-B78C-0B71BB655E0F}"/>
              </c:ext>
            </c:extLst>
          </c:dPt>
          <c:dPt>
            <c:idx val="5"/>
            <c:bubble3D val="0"/>
            <c:spPr>
              <a:solidFill>
                <a:srgbClr val="CC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D-43EA-B78C-0B71BB655E0F}"/>
              </c:ext>
            </c:extLst>
          </c:dPt>
          <c:dPt>
            <c:idx val="6"/>
            <c:bubble3D val="0"/>
            <c:spPr>
              <a:solidFill>
                <a:srgbClr val="99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D-43EA-B78C-0B71BB655E0F}"/>
              </c:ext>
            </c:extLst>
          </c:dPt>
          <c:dPt>
            <c:idx val="7"/>
            <c:bubble3D val="0"/>
            <c:spPr>
              <a:solidFill>
                <a:srgbClr val="66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D-43EA-B78C-0B71BB655E0F}"/>
              </c:ext>
            </c:extLst>
          </c:dPt>
          <c:dPt>
            <c:idx val="8"/>
            <c:bubble3D val="0"/>
            <c:spPr>
              <a:solidFill>
                <a:srgbClr val="00CC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BD-43EA-B78C-0B71BB655E0F}"/>
              </c:ext>
            </c:extLst>
          </c:dPt>
          <c:dPt>
            <c:idx val="9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BD-43EA-B78C-0B71BB655E0F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BD-43EA-B78C-0B71BB655E0F}"/>
              </c:ext>
            </c:extLst>
          </c:dPt>
          <c:val>
            <c:numRef>
              <c:f>Dataset!$N$3:$X$3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BD-43EA-B78C-0B71BB65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  <c:holeSize val="80"/>
      </c:doughnutChart>
      <c:pieChart>
        <c:varyColors val="1"/>
        <c:ser>
          <c:idx val="1"/>
          <c:order val="1"/>
          <c:tx>
            <c:v>Aguja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BD-43EA-B78C-0B71BB655E0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BD-43EA-B78C-0B71BB655E0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BD-43EA-B78C-0B71BB655E0F}"/>
              </c:ext>
            </c:extLst>
          </c:dPt>
          <c:val>
            <c:numRef>
              <c:f>Dataset!$J$2:$L$2</c:f>
              <c:numCache>
                <c:formatCode>General</c:formatCode>
                <c:ptCount val="3"/>
                <c:pt idx="0">
                  <c:v>60</c:v>
                </c:pt>
                <c:pt idx="1">
                  <c:v>1.5</c:v>
                </c:pt>
                <c:pt idx="2">
                  <c:v>71.833333333333343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BD-43EA-B78C-0B71BB65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6D65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1-48D9-801C-8787E00339BA}"/>
              </c:ext>
            </c:extLst>
          </c:dPt>
          <c:dPt>
            <c:idx val="1"/>
            <c:invertIfNegative val="0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41-48D9-801C-8787E00339BA}"/>
              </c:ext>
            </c:extLst>
          </c:dPt>
          <c:dPt>
            <c:idx val="2"/>
            <c:invertIfNegative val="0"/>
            <c:bubble3D val="0"/>
            <c:spPr>
              <a:solidFill>
                <a:srgbClr val="0080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1-48D9-801C-8787E00339BA}"/>
              </c:ext>
            </c:extLst>
          </c:dPt>
          <c:cat>
            <c:strRef>
              <c:f>Dataset!$I$8:$I$10</c:f>
              <c:strCache>
                <c:ptCount val="3"/>
                <c:pt idx="0">
                  <c:v>Academica</c:v>
                </c:pt>
                <c:pt idx="1">
                  <c:v>Posgrado</c:v>
                </c:pt>
                <c:pt idx="2">
                  <c:v>Ext</c:v>
                </c:pt>
              </c:strCache>
            </c:strRef>
          </c:cat>
          <c:val>
            <c:numRef>
              <c:f>Dataset!$J$8:$J$10</c:f>
              <c:numCache>
                <c:formatCode>_("$"* #,##0.00_);_("$"* \(#,##0.00\);_("$"* "-"??_);_(@_)</c:formatCode>
                <c:ptCount val="3"/>
                <c:pt idx="0">
                  <c:v>25129166</c:v>
                </c:pt>
                <c:pt idx="1">
                  <c:v>3275000</c:v>
                </c:pt>
                <c:pt idx="2">
                  <c:v>557000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8D9-801C-8787E003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006207"/>
        <c:axId val="1671008607"/>
      </c:barChart>
      <c:catAx>
        <c:axId val="1671006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1008607"/>
        <c:crosses val="autoZero"/>
        <c:auto val="1"/>
        <c:lblAlgn val="ctr"/>
        <c:lblOffset val="100"/>
        <c:noMultiLvlLbl val="0"/>
      </c:catAx>
      <c:valAx>
        <c:axId val="1671008607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710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0-47F1-824E-C2517F838B7B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0-47F1-824E-C2517F838B7B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0-47F1-824E-C2517F838B7B}"/>
              </c:ext>
            </c:extLst>
          </c:dPt>
          <c:dPt>
            <c:idx val="3"/>
            <c:bubble3D val="0"/>
            <c:spPr>
              <a:solidFill>
                <a:srgbClr val="FFC90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B0-47F1-824E-C2517F838B7B}"/>
              </c:ext>
            </c:extLst>
          </c:dPt>
          <c:dPt>
            <c:idx val="4"/>
            <c:bubble3D val="0"/>
            <c:spPr>
              <a:solidFill>
                <a:srgbClr val="FFFD0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B0-47F1-824E-C2517F838B7B}"/>
              </c:ext>
            </c:extLst>
          </c:dPt>
          <c:dPt>
            <c:idx val="5"/>
            <c:bubble3D val="0"/>
            <c:spPr>
              <a:solidFill>
                <a:srgbClr val="CC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B0-47F1-824E-C2517F838B7B}"/>
              </c:ext>
            </c:extLst>
          </c:dPt>
          <c:dPt>
            <c:idx val="6"/>
            <c:bubble3D val="0"/>
            <c:spPr>
              <a:solidFill>
                <a:srgbClr val="98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B0-47F1-824E-C2517F838B7B}"/>
              </c:ext>
            </c:extLst>
          </c:dPt>
          <c:dPt>
            <c:idx val="7"/>
            <c:bubble3D val="0"/>
            <c:spPr>
              <a:solidFill>
                <a:srgbClr val="64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B0-47F1-824E-C2517F838B7B}"/>
              </c:ext>
            </c:extLst>
          </c:dPt>
          <c:dPt>
            <c:idx val="8"/>
            <c:bubble3D val="0"/>
            <c:spPr>
              <a:solidFill>
                <a:srgbClr val="01CB6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B0-47F1-824E-C2517F838B7B}"/>
              </c:ext>
            </c:extLst>
          </c:dPt>
          <c:dPt>
            <c:idx val="9"/>
            <c:bubble3D val="0"/>
            <c:spPr>
              <a:solidFill>
                <a:srgbClr val="00CD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B0-47F1-824E-C2517F838B7B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B0-47F1-824E-C2517F838B7B}"/>
              </c:ext>
            </c:extLst>
          </c:dPt>
          <c:val>
            <c:numRef>
              <c:f>Dataset!$N$23:$X$23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B0-47F1-824E-C2517F83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  <c:holeSize val="80"/>
      </c:doughnutChart>
      <c:pieChart>
        <c:varyColors val="1"/>
        <c:ser>
          <c:idx val="1"/>
          <c:order val="1"/>
          <c:tx>
            <c:v>Aguja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7B0-47F1-824E-C2517F838B7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7B0-47F1-824E-C2517F838B7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77B0-47F1-824E-C2517F838B7B}"/>
              </c:ext>
            </c:extLst>
          </c:dPt>
          <c:val>
            <c:numRef>
              <c:f>Dataset!$J$22:$L$22</c:f>
              <c:numCache>
                <c:formatCode>General</c:formatCode>
                <c:ptCount val="3"/>
                <c:pt idx="0">
                  <c:v>17</c:v>
                </c:pt>
                <c:pt idx="1">
                  <c:v>0.3</c:v>
                </c:pt>
                <c:pt idx="2">
                  <c:v>9.3666666666666671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7B0-47F1-824E-C2517F83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B0-49C0-A1D2-2925C82106B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B0-49C0-A1D2-2925C82106BA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B0-49C0-A1D2-2925C82106BA}"/>
              </c:ext>
            </c:extLst>
          </c:dPt>
          <c:dPt>
            <c:idx val="3"/>
            <c:bubble3D val="0"/>
            <c:spPr>
              <a:solidFill>
                <a:srgbClr val="FFC90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B0-49C0-A1D2-2925C82106BA}"/>
              </c:ext>
            </c:extLst>
          </c:dPt>
          <c:dPt>
            <c:idx val="4"/>
            <c:bubble3D val="0"/>
            <c:spPr>
              <a:solidFill>
                <a:srgbClr val="FFFD0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B0-49C0-A1D2-2925C82106BA}"/>
              </c:ext>
            </c:extLst>
          </c:dPt>
          <c:dPt>
            <c:idx val="5"/>
            <c:bubble3D val="0"/>
            <c:spPr>
              <a:solidFill>
                <a:srgbClr val="CC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B0-49C0-A1D2-2925C82106BA}"/>
              </c:ext>
            </c:extLst>
          </c:dPt>
          <c:dPt>
            <c:idx val="6"/>
            <c:bubble3D val="0"/>
            <c:spPr>
              <a:solidFill>
                <a:srgbClr val="98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B0-49C0-A1D2-2925C82106BA}"/>
              </c:ext>
            </c:extLst>
          </c:dPt>
          <c:dPt>
            <c:idx val="7"/>
            <c:bubble3D val="0"/>
            <c:spPr>
              <a:solidFill>
                <a:srgbClr val="64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3B0-49C0-A1D2-2925C82106BA}"/>
              </c:ext>
            </c:extLst>
          </c:dPt>
          <c:dPt>
            <c:idx val="8"/>
            <c:bubble3D val="0"/>
            <c:spPr>
              <a:solidFill>
                <a:srgbClr val="01CB6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3B0-49C0-A1D2-2925C82106BA}"/>
              </c:ext>
            </c:extLst>
          </c:dPt>
          <c:dPt>
            <c:idx val="9"/>
            <c:bubble3D val="0"/>
            <c:spPr>
              <a:solidFill>
                <a:srgbClr val="00CD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3B0-49C0-A1D2-2925C82106BA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3B0-49C0-A1D2-2925C82106BA}"/>
              </c:ext>
            </c:extLst>
          </c:dPt>
          <c:val>
            <c:numRef>
              <c:f>Dataset!$N$23:$X$23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B0-49C0-A1D2-2925C821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  <c:holeSize val="80"/>
      </c:doughnutChart>
      <c:pieChart>
        <c:varyColors val="1"/>
        <c:ser>
          <c:idx val="1"/>
          <c:order val="1"/>
          <c:tx>
            <c:v>Aguja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3B0-49C0-A1D2-2925C82106B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3B0-49C0-A1D2-2925C82106B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3B0-49C0-A1D2-2925C82106BA}"/>
              </c:ext>
            </c:extLst>
          </c:dPt>
          <c:val>
            <c:numRef>
              <c:f>Dataset!$J$26:$L$26</c:f>
              <c:numCache>
                <c:formatCode>General</c:formatCode>
                <c:ptCount val="3"/>
                <c:pt idx="0">
                  <c:v>2</c:v>
                </c:pt>
                <c:pt idx="1">
                  <c:v>0.15</c:v>
                </c:pt>
                <c:pt idx="2">
                  <c:v>11.183333333333334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B0-49C0-A1D2-2925C821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9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510271</xdr:colOff>
      <xdr:row>7</xdr:row>
      <xdr:rowOff>47625</xdr:rowOff>
    </xdr:from>
    <xdr:to>
      <xdr:col>8</xdr:col>
      <xdr:colOff>53071</xdr:colOff>
      <xdr:row>20</xdr:row>
      <xdr:rowOff>133349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8B33894-324F-4964-A893-5DFC503DA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723900</xdr:colOff>
      <xdr:row>0</xdr:row>
      <xdr:rowOff>114300</xdr:rowOff>
    </xdr:from>
    <xdr:to>
      <xdr:col>3</xdr:col>
      <xdr:colOff>343166</xdr:colOff>
      <xdr:row>3</xdr:row>
      <xdr:rowOff>123915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D64F6CC-0D00-0EF6-6879-DAA14FA93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114300"/>
          <a:ext cx="1905266" cy="647790"/>
        </a:xfrm>
        <a:prstGeom prst="rect">
          <a:avLst/>
        </a:prstGeom>
      </xdr:spPr>
    </xdr:pic>
    <xdr:clientData/>
  </xdr:twoCellAnchor>
  <xdr:twoCellAnchor editAs="oneCell">
    <xdr:from>
      <xdr:col>6</xdr:col>
      <xdr:colOff>105825</xdr:colOff>
      <xdr:row>12</xdr:row>
      <xdr:rowOff>88655</xdr:rowOff>
    </xdr:from>
    <xdr:to>
      <xdr:col>6</xdr:col>
      <xdr:colOff>356322</xdr:colOff>
      <xdr:row>13</xdr:row>
      <xdr:rowOff>145805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2B47F0EE-7303-020D-B731-7608A0EB2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7825" y="2603255"/>
          <a:ext cx="250497" cy="24765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</xdr:row>
      <xdr:rowOff>38100</xdr:rowOff>
    </xdr:from>
    <xdr:to>
      <xdr:col>8</xdr:col>
      <xdr:colOff>0</xdr:colOff>
      <xdr:row>41</xdr:row>
      <xdr:rowOff>66675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C2B6C51B-4F15-796F-19B6-B8733BC860A5}"/>
            </a:ext>
          </a:extLst>
        </xdr:cNvPr>
        <xdr:cNvCxnSpPr/>
      </xdr:nvCxnSpPr>
      <xdr:spPr>
        <a:xfrm>
          <a:off x="6096000" y="1028700"/>
          <a:ext cx="0" cy="70199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4</xdr:row>
      <xdr:rowOff>38100</xdr:rowOff>
    </xdr:from>
    <xdr:to>
      <xdr:col>15</xdr:col>
      <xdr:colOff>38100</xdr:colOff>
      <xdr:row>4</xdr:row>
      <xdr:rowOff>38100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27C2FFB7-4500-96B4-031E-F15F7E8681A9}"/>
            </a:ext>
          </a:extLst>
        </xdr:cNvPr>
        <xdr:cNvCxnSpPr/>
      </xdr:nvCxnSpPr>
      <xdr:spPr>
        <a:xfrm>
          <a:off x="790575" y="838200"/>
          <a:ext cx="1031557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66675</xdr:colOff>
      <xdr:row>9</xdr:row>
      <xdr:rowOff>87563</xdr:rowOff>
    </xdr:from>
    <xdr:to>
      <xdr:col>1</xdr:col>
      <xdr:colOff>285750</xdr:colOff>
      <xdr:row>10</xdr:row>
      <xdr:rowOff>144601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735C1D7F-3E2E-F6B6-6521-2910755AF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2078288"/>
          <a:ext cx="219075" cy="247538"/>
        </a:xfrm>
        <a:prstGeom prst="rect">
          <a:avLst/>
        </a:prstGeom>
      </xdr:spPr>
    </xdr:pic>
    <xdr:clientData/>
  </xdr:twoCellAnchor>
  <xdr:twoCellAnchor>
    <xdr:from>
      <xdr:col>1</xdr:col>
      <xdr:colOff>342901</xdr:colOff>
      <xdr:row>9</xdr:row>
      <xdr:rowOff>104775</xdr:rowOff>
    </xdr:from>
    <xdr:to>
      <xdr:col>2</xdr:col>
      <xdr:colOff>495301</xdr:colOff>
      <xdr:row>11</xdr:row>
      <xdr:rowOff>0</xdr:rowOff>
    </xdr:to>
    <xdr:sp macro="" textlink="Dataset!D4">
      <xdr:nvSpPr>
        <xdr:cNvPr id="49" name="Rectángulo 48">
          <a:extLst>
            <a:ext uri="{FF2B5EF4-FFF2-40B4-BE49-F238E27FC236}">
              <a16:creationId xmlns:a16="http://schemas.microsoft.com/office/drawing/2014/main" id="{82E2D66E-4C20-CB5D-52DE-8879633D2E41}"/>
            </a:ext>
          </a:extLst>
        </xdr:cNvPr>
        <xdr:cNvSpPr/>
      </xdr:nvSpPr>
      <xdr:spPr>
        <a:xfrm>
          <a:off x="1104901" y="2152650"/>
          <a:ext cx="91440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265CFFF-614E-48E9-B094-29BEB3978CB7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algn="l"/>
            <a:t>41</a:t>
          </a:fld>
          <a:endParaRPr lang="es-AR" sz="1200" b="1" i="1" cap="none" spc="0">
            <a:ln>
              <a:noFill/>
            </a:ln>
            <a:solidFill>
              <a:srgbClr val="B6D656"/>
            </a:solidFill>
            <a:effectLst/>
          </a:endParaRPr>
        </a:p>
      </xdr:txBody>
    </xdr:sp>
    <xdr:clientData/>
  </xdr:twoCellAnchor>
  <xdr:twoCellAnchor editAs="oneCell">
    <xdr:from>
      <xdr:col>1</xdr:col>
      <xdr:colOff>57150</xdr:colOff>
      <xdr:row>16</xdr:row>
      <xdr:rowOff>97088</xdr:rowOff>
    </xdr:from>
    <xdr:to>
      <xdr:col>1</xdr:col>
      <xdr:colOff>276225</xdr:colOff>
      <xdr:row>17</xdr:row>
      <xdr:rowOff>154126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DC85F768-A714-4A7C-BF03-AD6A36A1E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126038"/>
          <a:ext cx="219075" cy="247538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16</xdr:row>
      <xdr:rowOff>114300</xdr:rowOff>
    </xdr:from>
    <xdr:to>
      <xdr:col>3</xdr:col>
      <xdr:colOff>228599</xdr:colOff>
      <xdr:row>18</xdr:row>
      <xdr:rowOff>47625</xdr:rowOff>
    </xdr:to>
    <xdr:sp macro="" textlink="Dataset!D5">
      <xdr:nvSpPr>
        <xdr:cNvPr id="51" name="Rectángulo 50">
          <a:extLst>
            <a:ext uri="{FF2B5EF4-FFF2-40B4-BE49-F238E27FC236}">
              <a16:creationId xmlns:a16="http://schemas.microsoft.com/office/drawing/2014/main" id="{7E729A1B-BEAD-4694-9C58-21A499DE9530}"/>
            </a:ext>
          </a:extLst>
        </xdr:cNvPr>
        <xdr:cNvSpPr/>
      </xdr:nvSpPr>
      <xdr:spPr>
        <a:xfrm>
          <a:off x="1123950" y="3143250"/>
          <a:ext cx="139064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CDA18639-E7D2-425A-B306-0C5D88D1165D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19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47625</xdr:colOff>
      <xdr:row>10</xdr:row>
      <xdr:rowOff>192651</xdr:rowOff>
    </xdr:from>
    <xdr:to>
      <xdr:col>1</xdr:col>
      <xdr:colOff>304800</xdr:colOff>
      <xdr:row>11</xdr:row>
      <xdr:rowOff>200025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DEEB944-0631-DE84-7EEE-8B831613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73876"/>
          <a:ext cx="257175" cy="235974"/>
        </a:xfrm>
        <a:prstGeom prst="rect">
          <a:avLst/>
        </a:prstGeom>
      </xdr:spPr>
    </xdr:pic>
    <xdr:clientData/>
  </xdr:twoCellAnchor>
  <xdr:twoCellAnchor>
    <xdr:from>
      <xdr:col>1</xdr:col>
      <xdr:colOff>352425</xdr:colOff>
      <xdr:row>10</xdr:row>
      <xdr:rowOff>180975</xdr:rowOff>
    </xdr:from>
    <xdr:to>
      <xdr:col>3</xdr:col>
      <xdr:colOff>219074</xdr:colOff>
      <xdr:row>12</xdr:row>
      <xdr:rowOff>38100</xdr:rowOff>
    </xdr:to>
    <xdr:sp macro="" textlink="Dataset!F4">
      <xdr:nvSpPr>
        <xdr:cNvPr id="54" name="Rectángulo 53">
          <a:extLst>
            <a:ext uri="{FF2B5EF4-FFF2-40B4-BE49-F238E27FC236}">
              <a16:creationId xmlns:a16="http://schemas.microsoft.com/office/drawing/2014/main" id="{F18F8609-6828-4DC4-B3B6-760C00C305C2}"/>
            </a:ext>
          </a:extLst>
        </xdr:cNvPr>
        <xdr:cNvSpPr/>
      </xdr:nvSpPr>
      <xdr:spPr>
        <a:xfrm>
          <a:off x="1114425" y="2419350"/>
          <a:ext cx="139064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315E940-2F1C-48A1-94A2-1D15CCED6E0F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13,102,235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28575</xdr:colOff>
      <xdr:row>18</xdr:row>
      <xdr:rowOff>21201</xdr:rowOff>
    </xdr:from>
    <xdr:to>
      <xdr:col>1</xdr:col>
      <xdr:colOff>285750</xdr:colOff>
      <xdr:row>19</xdr:row>
      <xdr:rowOff>66675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2F3032D6-727F-4A2F-AB5F-7F6F20E72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3431151"/>
          <a:ext cx="257175" cy="235974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18</xdr:row>
      <xdr:rowOff>9525</xdr:rowOff>
    </xdr:from>
    <xdr:to>
      <xdr:col>3</xdr:col>
      <xdr:colOff>200024</xdr:colOff>
      <xdr:row>19</xdr:row>
      <xdr:rowOff>133350</xdr:rowOff>
    </xdr:to>
    <xdr:sp macro="" textlink="Dataset!F5">
      <xdr:nvSpPr>
        <xdr:cNvPr id="56" name="Rectángulo 55">
          <a:extLst>
            <a:ext uri="{FF2B5EF4-FFF2-40B4-BE49-F238E27FC236}">
              <a16:creationId xmlns:a16="http://schemas.microsoft.com/office/drawing/2014/main" id="{FA561FE2-EDB8-4662-9E1E-571C39A46A35}"/>
            </a:ext>
          </a:extLst>
        </xdr:cNvPr>
        <xdr:cNvSpPr/>
      </xdr:nvSpPr>
      <xdr:spPr>
        <a:xfrm>
          <a:off x="1095375" y="3419475"/>
          <a:ext cx="139064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E8D94602-DE92-4A76-9B97-96FC8AF441BE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5,474,715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4</xdr:col>
      <xdr:colOff>591917</xdr:colOff>
      <xdr:row>14</xdr:row>
      <xdr:rowOff>22714</xdr:rowOff>
    </xdr:from>
    <xdr:ext cx="448090" cy="264560"/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9492D846-0054-4376-9078-23C00BC08565}"/>
            </a:ext>
          </a:extLst>
        </xdr:cNvPr>
        <xdr:cNvSpPr/>
      </xdr:nvSpPr>
      <xdr:spPr>
        <a:xfrm>
          <a:off x="3639917" y="2918314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</a:t>
          </a:r>
        </a:p>
      </xdr:txBody>
    </xdr:sp>
    <xdr:clientData/>
  </xdr:oneCellAnchor>
  <xdr:oneCellAnchor>
    <xdr:from>
      <xdr:col>4</xdr:col>
      <xdr:colOff>576212</xdr:colOff>
      <xdr:row>12</xdr:row>
      <xdr:rowOff>104043</xdr:rowOff>
    </xdr:from>
    <xdr:ext cx="448090" cy="264560"/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EE1AC8F1-C401-4FEA-889C-E13C0DFA1076}"/>
            </a:ext>
          </a:extLst>
        </xdr:cNvPr>
        <xdr:cNvSpPr/>
      </xdr:nvSpPr>
      <xdr:spPr>
        <a:xfrm>
          <a:off x="3624212" y="2618643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</a:t>
          </a:r>
        </a:p>
      </xdr:txBody>
    </xdr:sp>
    <xdr:clientData/>
  </xdr:oneCellAnchor>
  <xdr:oneCellAnchor>
    <xdr:from>
      <xdr:col>4</xdr:col>
      <xdr:colOff>680254</xdr:colOff>
      <xdr:row>11</xdr:row>
      <xdr:rowOff>67407</xdr:rowOff>
    </xdr:from>
    <xdr:ext cx="448090" cy="264560"/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82DF5816-A3F9-41C3-BD4E-A665F0070546}"/>
            </a:ext>
          </a:extLst>
        </xdr:cNvPr>
        <xdr:cNvSpPr/>
      </xdr:nvSpPr>
      <xdr:spPr>
        <a:xfrm>
          <a:off x="3728254" y="2353407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30</a:t>
          </a:r>
        </a:p>
      </xdr:txBody>
    </xdr:sp>
    <xdr:clientData/>
  </xdr:oneCellAnchor>
  <xdr:oneCellAnchor>
    <xdr:from>
      <xdr:col>5</xdr:col>
      <xdr:colOff>112418</xdr:colOff>
      <xdr:row>10</xdr:row>
      <xdr:rowOff>82795</xdr:rowOff>
    </xdr:from>
    <xdr:ext cx="448090" cy="264560"/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99583FA-923A-4952-AD2C-524BDE739BB4}"/>
            </a:ext>
          </a:extLst>
        </xdr:cNvPr>
        <xdr:cNvSpPr/>
      </xdr:nvSpPr>
      <xdr:spPr>
        <a:xfrm>
          <a:off x="3922418" y="2140195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40</a:t>
          </a:r>
        </a:p>
      </xdr:txBody>
    </xdr:sp>
    <xdr:clientData/>
  </xdr:oneCellAnchor>
  <xdr:oneCellAnchor>
    <xdr:from>
      <xdr:col>5</xdr:col>
      <xdr:colOff>431139</xdr:colOff>
      <xdr:row>10</xdr:row>
      <xdr:rowOff>40298</xdr:rowOff>
    </xdr:from>
    <xdr:ext cx="448090" cy="264560"/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361441E3-E804-436B-90F9-13F58B9BB84D}"/>
            </a:ext>
          </a:extLst>
        </xdr:cNvPr>
        <xdr:cNvSpPr/>
      </xdr:nvSpPr>
      <xdr:spPr>
        <a:xfrm>
          <a:off x="4241139" y="2097698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50</a:t>
          </a:r>
        </a:p>
      </xdr:txBody>
    </xdr:sp>
    <xdr:clientData/>
  </xdr:oneCellAnchor>
  <xdr:oneCellAnchor>
    <xdr:from>
      <xdr:col>5</xdr:col>
      <xdr:colOff>749861</xdr:colOff>
      <xdr:row>10</xdr:row>
      <xdr:rowOff>95250</xdr:rowOff>
    </xdr:from>
    <xdr:ext cx="448090" cy="264560"/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2CC2FBAC-1D46-4147-907C-7CD9963CE224}"/>
            </a:ext>
          </a:extLst>
        </xdr:cNvPr>
        <xdr:cNvSpPr/>
      </xdr:nvSpPr>
      <xdr:spPr>
        <a:xfrm>
          <a:off x="4559861" y="2152650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60</a:t>
          </a:r>
        </a:p>
      </xdr:txBody>
    </xdr:sp>
    <xdr:clientData/>
  </xdr:oneCellAnchor>
  <xdr:oneCellAnchor>
    <xdr:from>
      <xdr:col>6</xdr:col>
      <xdr:colOff>187153</xdr:colOff>
      <xdr:row>11</xdr:row>
      <xdr:rowOff>64476</xdr:rowOff>
    </xdr:from>
    <xdr:ext cx="448090" cy="264560"/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3E08CD2B-E702-49AC-823F-679A4945B682}"/>
            </a:ext>
          </a:extLst>
        </xdr:cNvPr>
        <xdr:cNvSpPr/>
      </xdr:nvSpPr>
      <xdr:spPr>
        <a:xfrm>
          <a:off x="4759153" y="2350476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70</a:t>
          </a:r>
        </a:p>
      </xdr:txBody>
    </xdr:sp>
    <xdr:clientData/>
  </xdr:oneCellAnchor>
  <xdr:oneCellAnchor>
    <xdr:from>
      <xdr:col>6</xdr:col>
      <xdr:colOff>267749</xdr:colOff>
      <xdr:row>12</xdr:row>
      <xdr:rowOff>83527</xdr:rowOff>
    </xdr:from>
    <xdr:ext cx="448090" cy="311496"/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BEBA0140-2FE7-4D75-AD3A-4FDA7A7CD6AE}"/>
            </a:ext>
          </a:extLst>
        </xdr:cNvPr>
        <xdr:cNvSpPr/>
      </xdr:nvSpPr>
      <xdr:spPr>
        <a:xfrm>
          <a:off x="4839749" y="2598127"/>
          <a:ext cx="44809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400" b="0" cap="none" spc="0">
              <a:ln w="0"/>
              <a:solidFill>
                <a:srgbClr val="006173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80</a:t>
          </a:r>
        </a:p>
      </xdr:txBody>
    </xdr:sp>
    <xdr:clientData/>
  </xdr:oneCellAnchor>
  <xdr:oneCellAnchor>
    <xdr:from>
      <xdr:col>6</xdr:col>
      <xdr:colOff>284601</xdr:colOff>
      <xdr:row>14</xdr:row>
      <xdr:rowOff>10991</xdr:rowOff>
    </xdr:from>
    <xdr:ext cx="448090" cy="264560"/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D0EB51AA-644C-414F-A609-CA436D87091D}"/>
            </a:ext>
          </a:extLst>
        </xdr:cNvPr>
        <xdr:cNvSpPr/>
      </xdr:nvSpPr>
      <xdr:spPr>
        <a:xfrm>
          <a:off x="4856601" y="2906591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90</a:t>
          </a:r>
        </a:p>
      </xdr:txBody>
    </xdr:sp>
    <xdr:clientData/>
  </xdr:oneCellAnchor>
  <xdr:oneCellAnchor>
    <xdr:from>
      <xdr:col>6</xdr:col>
      <xdr:colOff>69189</xdr:colOff>
      <xdr:row>15</xdr:row>
      <xdr:rowOff>87923</xdr:rowOff>
    </xdr:from>
    <xdr:ext cx="485775" cy="264560"/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01A70E75-D2C6-4C06-BFEF-63A3098C19E2}"/>
            </a:ext>
          </a:extLst>
        </xdr:cNvPr>
        <xdr:cNvSpPr/>
      </xdr:nvSpPr>
      <xdr:spPr>
        <a:xfrm>
          <a:off x="4641189" y="3174023"/>
          <a:ext cx="485775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100</a:t>
          </a:r>
        </a:p>
      </xdr:txBody>
    </xdr:sp>
    <xdr:clientData/>
  </xdr:oneCellAnchor>
  <xdr:oneCellAnchor>
    <xdr:from>
      <xdr:col>4</xdr:col>
      <xdr:colOff>722751</xdr:colOff>
      <xdr:row>15</xdr:row>
      <xdr:rowOff>104043</xdr:rowOff>
    </xdr:from>
    <xdr:ext cx="448090" cy="264560"/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042D6374-D77E-4B20-8196-CCBE3DD7BA57}"/>
            </a:ext>
          </a:extLst>
        </xdr:cNvPr>
        <xdr:cNvSpPr/>
      </xdr:nvSpPr>
      <xdr:spPr>
        <a:xfrm>
          <a:off x="3770751" y="3190143"/>
          <a:ext cx="44809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11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0</a:t>
          </a:r>
        </a:p>
      </xdr:txBody>
    </xdr:sp>
    <xdr:clientData/>
  </xdr:oneCellAnchor>
  <xdr:twoCellAnchor editAs="oneCell">
    <xdr:from>
      <xdr:col>11</xdr:col>
      <xdr:colOff>114301</xdr:colOff>
      <xdr:row>27</xdr:row>
      <xdr:rowOff>48002</xdr:rowOff>
    </xdr:from>
    <xdr:to>
      <xdr:col>11</xdr:col>
      <xdr:colOff>257175</xdr:colOff>
      <xdr:row>27</xdr:row>
      <xdr:rowOff>209438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26D3B27C-F3A0-49C4-8D3D-63905C210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1" y="2248277"/>
          <a:ext cx="142874" cy="161436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27</xdr:row>
      <xdr:rowOff>47625</xdr:rowOff>
    </xdr:from>
    <xdr:to>
      <xdr:col>14</xdr:col>
      <xdr:colOff>266699</xdr:colOff>
      <xdr:row>27</xdr:row>
      <xdr:rowOff>209061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4AEA5EE0-101B-4620-B981-0907BB2B3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2247900"/>
          <a:ext cx="142874" cy="161436"/>
        </a:xfrm>
        <a:prstGeom prst="rect">
          <a:avLst/>
        </a:prstGeom>
      </xdr:spPr>
    </xdr:pic>
    <xdr:clientData/>
  </xdr:twoCellAnchor>
  <xdr:oneCellAnchor>
    <xdr:from>
      <xdr:col>11</xdr:col>
      <xdr:colOff>114301</xdr:colOff>
      <xdr:row>28</xdr:row>
      <xdr:rowOff>48002</xdr:rowOff>
    </xdr:from>
    <xdr:ext cx="142874" cy="161436"/>
    <xdr:pic>
      <xdr:nvPicPr>
        <xdr:cNvPr id="72" name="Imagen 71">
          <a:extLst>
            <a:ext uri="{FF2B5EF4-FFF2-40B4-BE49-F238E27FC236}">
              <a16:creationId xmlns:a16="http://schemas.microsoft.com/office/drawing/2014/main" id="{42E8C8C3-9292-4D13-8A95-A2CD0AE1D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1" y="224827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28</xdr:row>
      <xdr:rowOff>47625</xdr:rowOff>
    </xdr:from>
    <xdr:ext cx="142874" cy="161436"/>
    <xdr:pic>
      <xdr:nvPicPr>
        <xdr:cNvPr id="73" name="Imagen 72">
          <a:extLst>
            <a:ext uri="{FF2B5EF4-FFF2-40B4-BE49-F238E27FC236}">
              <a16:creationId xmlns:a16="http://schemas.microsoft.com/office/drawing/2014/main" id="{197AF885-B50A-4E9A-91C9-E52343145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2247900"/>
          <a:ext cx="142874" cy="161436"/>
        </a:xfrm>
        <a:prstGeom prst="rect">
          <a:avLst/>
        </a:prstGeom>
      </xdr:spPr>
    </xdr:pic>
    <xdr:clientData/>
  </xdr:oneCellAnchor>
  <xdr:oneCellAnchor>
    <xdr:from>
      <xdr:col>11</xdr:col>
      <xdr:colOff>114301</xdr:colOff>
      <xdr:row>33</xdr:row>
      <xdr:rowOff>48002</xdr:rowOff>
    </xdr:from>
    <xdr:ext cx="142874" cy="161436"/>
    <xdr:pic>
      <xdr:nvPicPr>
        <xdr:cNvPr id="75" name="Imagen 74">
          <a:extLst>
            <a:ext uri="{FF2B5EF4-FFF2-40B4-BE49-F238E27FC236}">
              <a16:creationId xmlns:a16="http://schemas.microsoft.com/office/drawing/2014/main" id="{1DC82D47-D83E-489B-AEC0-42A580D19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1" y="224827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33</xdr:row>
      <xdr:rowOff>47625</xdr:rowOff>
    </xdr:from>
    <xdr:ext cx="142874" cy="161436"/>
    <xdr:pic>
      <xdr:nvPicPr>
        <xdr:cNvPr id="76" name="Imagen 75">
          <a:extLst>
            <a:ext uri="{FF2B5EF4-FFF2-40B4-BE49-F238E27FC236}">
              <a16:creationId xmlns:a16="http://schemas.microsoft.com/office/drawing/2014/main" id="{EAF00471-CF2A-476C-A6AF-D3A9F38E3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2247900"/>
          <a:ext cx="142874" cy="161436"/>
        </a:xfrm>
        <a:prstGeom prst="rect">
          <a:avLst/>
        </a:prstGeom>
      </xdr:spPr>
    </xdr:pic>
    <xdr:clientData/>
  </xdr:oneCellAnchor>
  <xdr:oneCellAnchor>
    <xdr:from>
      <xdr:col>11</xdr:col>
      <xdr:colOff>114301</xdr:colOff>
      <xdr:row>34</xdr:row>
      <xdr:rowOff>48002</xdr:rowOff>
    </xdr:from>
    <xdr:ext cx="142874" cy="161436"/>
    <xdr:pic>
      <xdr:nvPicPr>
        <xdr:cNvPr id="77" name="Imagen 76">
          <a:extLst>
            <a:ext uri="{FF2B5EF4-FFF2-40B4-BE49-F238E27FC236}">
              <a16:creationId xmlns:a16="http://schemas.microsoft.com/office/drawing/2014/main" id="{A1E96191-7420-45DA-B05E-9CA2A30AF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1" y="247687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34</xdr:row>
      <xdr:rowOff>47625</xdr:rowOff>
    </xdr:from>
    <xdr:ext cx="142874" cy="161436"/>
    <xdr:pic>
      <xdr:nvPicPr>
        <xdr:cNvPr id="78" name="Imagen 77">
          <a:extLst>
            <a:ext uri="{FF2B5EF4-FFF2-40B4-BE49-F238E27FC236}">
              <a16:creationId xmlns:a16="http://schemas.microsoft.com/office/drawing/2014/main" id="{B3CE0D58-A509-483E-9E4A-B2507B4A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2476500"/>
          <a:ext cx="142874" cy="161436"/>
        </a:xfrm>
        <a:prstGeom prst="rect">
          <a:avLst/>
        </a:prstGeom>
      </xdr:spPr>
    </xdr:pic>
    <xdr:clientData/>
  </xdr:oneCellAnchor>
  <xdr:oneCellAnchor>
    <xdr:from>
      <xdr:col>11</xdr:col>
      <xdr:colOff>114301</xdr:colOff>
      <xdr:row>38</xdr:row>
      <xdr:rowOff>48002</xdr:rowOff>
    </xdr:from>
    <xdr:ext cx="142874" cy="161436"/>
    <xdr:pic>
      <xdr:nvPicPr>
        <xdr:cNvPr id="79" name="Imagen 78">
          <a:extLst>
            <a:ext uri="{FF2B5EF4-FFF2-40B4-BE49-F238E27FC236}">
              <a16:creationId xmlns:a16="http://schemas.microsoft.com/office/drawing/2014/main" id="{87065C59-3FAD-479E-8823-7FECE48D9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1" y="348652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38</xdr:row>
      <xdr:rowOff>47625</xdr:rowOff>
    </xdr:from>
    <xdr:ext cx="142874" cy="161436"/>
    <xdr:pic>
      <xdr:nvPicPr>
        <xdr:cNvPr id="80" name="Imagen 79">
          <a:extLst>
            <a:ext uri="{FF2B5EF4-FFF2-40B4-BE49-F238E27FC236}">
              <a16:creationId xmlns:a16="http://schemas.microsoft.com/office/drawing/2014/main" id="{7EADFF73-0205-4195-A2CB-69B59EF4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3486150"/>
          <a:ext cx="142874" cy="161436"/>
        </a:xfrm>
        <a:prstGeom prst="rect">
          <a:avLst/>
        </a:prstGeom>
      </xdr:spPr>
    </xdr:pic>
    <xdr:clientData/>
  </xdr:oneCellAnchor>
  <xdr:oneCellAnchor>
    <xdr:from>
      <xdr:col>11</xdr:col>
      <xdr:colOff>114301</xdr:colOff>
      <xdr:row>39</xdr:row>
      <xdr:rowOff>48002</xdr:rowOff>
    </xdr:from>
    <xdr:ext cx="142874" cy="161436"/>
    <xdr:pic>
      <xdr:nvPicPr>
        <xdr:cNvPr id="81" name="Imagen 80">
          <a:extLst>
            <a:ext uri="{FF2B5EF4-FFF2-40B4-BE49-F238E27FC236}">
              <a16:creationId xmlns:a16="http://schemas.microsoft.com/office/drawing/2014/main" id="{1A9ADC2C-C929-4D4B-BAF9-5458454DF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1" y="3686552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39</xdr:row>
      <xdr:rowOff>47625</xdr:rowOff>
    </xdr:from>
    <xdr:ext cx="142874" cy="161436"/>
    <xdr:pic>
      <xdr:nvPicPr>
        <xdr:cNvPr id="82" name="Imagen 81">
          <a:extLst>
            <a:ext uri="{FF2B5EF4-FFF2-40B4-BE49-F238E27FC236}">
              <a16:creationId xmlns:a16="http://schemas.microsoft.com/office/drawing/2014/main" id="{20CD8D0C-EE44-458E-AA42-E760FD626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3686175"/>
          <a:ext cx="142874" cy="161436"/>
        </a:xfrm>
        <a:prstGeom prst="rect">
          <a:avLst/>
        </a:prstGeom>
      </xdr:spPr>
    </xdr:pic>
    <xdr:clientData/>
  </xdr:oneCellAnchor>
  <xdr:twoCellAnchor>
    <xdr:from>
      <xdr:col>13</xdr:col>
      <xdr:colOff>47625</xdr:colOff>
      <xdr:row>39</xdr:row>
      <xdr:rowOff>47625</xdr:rowOff>
    </xdr:from>
    <xdr:to>
      <xdr:col>13</xdr:col>
      <xdr:colOff>170025</xdr:colOff>
      <xdr:row>39</xdr:row>
      <xdr:rowOff>170025</xdr:rowOff>
    </xdr:to>
    <xdr:sp macro="" textlink="">
      <xdr:nvSpPr>
        <xdr:cNvPr id="83" name="Flecha: hacia arriba 82">
          <a:extLst>
            <a:ext uri="{FF2B5EF4-FFF2-40B4-BE49-F238E27FC236}">
              <a16:creationId xmlns:a16="http://schemas.microsoft.com/office/drawing/2014/main" id="{7E0A346A-6170-6560-D2BF-906EC44607E7}"/>
            </a:ext>
          </a:extLst>
        </xdr:cNvPr>
        <xdr:cNvSpPr/>
      </xdr:nvSpPr>
      <xdr:spPr>
        <a:xfrm>
          <a:off x="9591675" y="8105775"/>
          <a:ext cx="122400" cy="122400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47625</xdr:colOff>
      <xdr:row>38</xdr:row>
      <xdr:rowOff>38100</xdr:rowOff>
    </xdr:from>
    <xdr:to>
      <xdr:col>13</xdr:col>
      <xdr:colOff>170025</xdr:colOff>
      <xdr:row>38</xdr:row>
      <xdr:rowOff>160500</xdr:rowOff>
    </xdr:to>
    <xdr:sp macro="" textlink="">
      <xdr:nvSpPr>
        <xdr:cNvPr id="85" name="Flecha: hacia arriba 84">
          <a:extLst>
            <a:ext uri="{FF2B5EF4-FFF2-40B4-BE49-F238E27FC236}">
              <a16:creationId xmlns:a16="http://schemas.microsoft.com/office/drawing/2014/main" id="{640E9E64-5ED5-4E03-A263-7EE906CB732E}"/>
            </a:ext>
          </a:extLst>
        </xdr:cNvPr>
        <xdr:cNvSpPr/>
      </xdr:nvSpPr>
      <xdr:spPr>
        <a:xfrm>
          <a:off x="9591675" y="7896225"/>
          <a:ext cx="122400" cy="122400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57151</xdr:colOff>
      <xdr:row>33</xdr:row>
      <xdr:rowOff>76199</xdr:rowOff>
    </xdr:from>
    <xdr:to>
      <xdr:col>13</xdr:col>
      <xdr:colOff>190501</xdr:colOff>
      <xdr:row>33</xdr:row>
      <xdr:rowOff>123824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8546368C-3DBC-E737-2C70-C58F1243D8AE}"/>
            </a:ext>
          </a:extLst>
        </xdr:cNvPr>
        <xdr:cNvSpPr/>
      </xdr:nvSpPr>
      <xdr:spPr>
        <a:xfrm>
          <a:off x="9601201" y="6915149"/>
          <a:ext cx="133350" cy="476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28575</xdr:colOff>
      <xdr:row>9</xdr:row>
      <xdr:rowOff>0</xdr:rowOff>
    </xdr:from>
    <xdr:to>
      <xdr:col>3</xdr:col>
      <xdr:colOff>171450</xdr:colOff>
      <xdr:row>9</xdr:row>
      <xdr:rowOff>0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79C7B1FE-BC3E-4A0D-A6E9-E6C134B8A515}"/>
            </a:ext>
          </a:extLst>
        </xdr:cNvPr>
        <xdr:cNvCxnSpPr/>
      </xdr:nvCxnSpPr>
      <xdr:spPr>
        <a:xfrm>
          <a:off x="790575" y="2047875"/>
          <a:ext cx="1666875" cy="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16</xdr:row>
      <xdr:rowOff>0</xdr:rowOff>
    </xdr:from>
    <xdr:to>
      <xdr:col>3</xdr:col>
      <xdr:colOff>171450</xdr:colOff>
      <xdr:row>16</xdr:row>
      <xdr:rowOff>0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846D4352-F3FC-4235-B996-7084C9BB259D}"/>
            </a:ext>
          </a:extLst>
        </xdr:cNvPr>
        <xdr:cNvCxnSpPr/>
      </xdr:nvCxnSpPr>
      <xdr:spPr>
        <a:xfrm>
          <a:off x="790575" y="2095500"/>
          <a:ext cx="1666875" cy="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219075</xdr:colOff>
      <xdr:row>0</xdr:row>
      <xdr:rowOff>133350</xdr:rowOff>
    </xdr:from>
    <xdr:to>
      <xdr:col>13</xdr:col>
      <xdr:colOff>0</xdr:colOff>
      <xdr:row>3</xdr:row>
      <xdr:rowOff>31929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3CBC2343-453E-4CC1-8B65-A9D8A9905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133350"/>
          <a:ext cx="542925" cy="536754"/>
        </a:xfrm>
        <a:prstGeom prst="rect">
          <a:avLst/>
        </a:prstGeom>
      </xdr:spPr>
    </xdr:pic>
    <xdr:clientData/>
  </xdr:twoCellAnchor>
  <xdr:twoCellAnchor>
    <xdr:from>
      <xdr:col>10</xdr:col>
      <xdr:colOff>538163</xdr:colOff>
      <xdr:row>7</xdr:row>
      <xdr:rowOff>66674</xdr:rowOff>
    </xdr:from>
    <xdr:to>
      <xdr:col>15</xdr:col>
      <xdr:colOff>361951</xdr:colOff>
      <xdr:row>13</xdr:row>
      <xdr:rowOff>109536</xdr:rowOff>
    </xdr:to>
    <xdr:graphicFrame macro="">
      <xdr:nvGraphicFramePr>
        <xdr:cNvPr id="135" name="Gráfico 134">
          <a:extLst>
            <a:ext uri="{FF2B5EF4-FFF2-40B4-BE49-F238E27FC236}">
              <a16:creationId xmlns:a16="http://schemas.microsoft.com/office/drawing/2014/main" id="{19630062-4EE4-78B4-68C9-2DC566BF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114301</xdr:colOff>
      <xdr:row>35</xdr:row>
      <xdr:rowOff>48002</xdr:rowOff>
    </xdr:from>
    <xdr:ext cx="142874" cy="161436"/>
    <xdr:pic>
      <xdr:nvPicPr>
        <xdr:cNvPr id="139" name="Imagen 138">
          <a:extLst>
            <a:ext uri="{FF2B5EF4-FFF2-40B4-BE49-F238E27FC236}">
              <a16:creationId xmlns:a16="http://schemas.microsoft.com/office/drawing/2014/main" id="{B89C6E7F-ABC2-4FB2-98F5-84AF0D6A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1" y="659167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35</xdr:row>
      <xdr:rowOff>47625</xdr:rowOff>
    </xdr:from>
    <xdr:ext cx="142874" cy="161436"/>
    <xdr:pic>
      <xdr:nvPicPr>
        <xdr:cNvPr id="140" name="Imagen 139">
          <a:extLst>
            <a:ext uri="{FF2B5EF4-FFF2-40B4-BE49-F238E27FC236}">
              <a16:creationId xmlns:a16="http://schemas.microsoft.com/office/drawing/2014/main" id="{E315A1F6-17B1-4D59-AE17-B953C64E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875" y="6591300"/>
          <a:ext cx="142874" cy="161436"/>
        </a:xfrm>
        <a:prstGeom prst="rect">
          <a:avLst/>
        </a:prstGeom>
      </xdr:spPr>
    </xdr:pic>
    <xdr:clientData/>
  </xdr:oneCellAnchor>
  <xdr:oneCellAnchor>
    <xdr:from>
      <xdr:col>11</xdr:col>
      <xdr:colOff>114301</xdr:colOff>
      <xdr:row>36</xdr:row>
      <xdr:rowOff>48002</xdr:rowOff>
    </xdr:from>
    <xdr:ext cx="142874" cy="161436"/>
    <xdr:pic>
      <xdr:nvPicPr>
        <xdr:cNvPr id="144" name="Imagen 143">
          <a:extLst>
            <a:ext uri="{FF2B5EF4-FFF2-40B4-BE49-F238E27FC236}">
              <a16:creationId xmlns:a16="http://schemas.microsoft.com/office/drawing/2014/main" id="{336BF56C-297D-4C08-971C-3221B578C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1" y="659167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36</xdr:row>
      <xdr:rowOff>47625</xdr:rowOff>
    </xdr:from>
    <xdr:ext cx="142874" cy="161436"/>
    <xdr:pic>
      <xdr:nvPicPr>
        <xdr:cNvPr id="145" name="Imagen 144">
          <a:extLst>
            <a:ext uri="{FF2B5EF4-FFF2-40B4-BE49-F238E27FC236}">
              <a16:creationId xmlns:a16="http://schemas.microsoft.com/office/drawing/2014/main" id="{19C9CC61-05E9-43C4-B3DB-E735D56C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875" y="6591300"/>
          <a:ext cx="142874" cy="161436"/>
        </a:xfrm>
        <a:prstGeom prst="rect">
          <a:avLst/>
        </a:prstGeom>
      </xdr:spPr>
    </xdr:pic>
    <xdr:clientData/>
  </xdr:oneCellAnchor>
  <xdr:twoCellAnchor>
    <xdr:from>
      <xdr:col>13</xdr:col>
      <xdr:colOff>47625</xdr:colOff>
      <xdr:row>35</xdr:row>
      <xdr:rowOff>95250</xdr:rowOff>
    </xdr:from>
    <xdr:to>
      <xdr:col>13</xdr:col>
      <xdr:colOff>180975</xdr:colOff>
      <xdr:row>35</xdr:row>
      <xdr:rowOff>142875</xdr:rowOff>
    </xdr:to>
    <xdr:sp macro="" textlink="">
      <xdr:nvSpPr>
        <xdr:cNvPr id="149" name="Rectángulo 148">
          <a:extLst>
            <a:ext uri="{FF2B5EF4-FFF2-40B4-BE49-F238E27FC236}">
              <a16:creationId xmlns:a16="http://schemas.microsoft.com/office/drawing/2014/main" id="{D6EC0FDB-95E9-4C12-B9EF-26E62452F3CB}"/>
            </a:ext>
          </a:extLst>
        </xdr:cNvPr>
        <xdr:cNvSpPr/>
      </xdr:nvSpPr>
      <xdr:spPr>
        <a:xfrm>
          <a:off x="9591675" y="7334250"/>
          <a:ext cx="133350" cy="476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57150</xdr:colOff>
      <xdr:row>36</xdr:row>
      <xdr:rowOff>85725</xdr:rowOff>
    </xdr:from>
    <xdr:to>
      <xdr:col>13</xdr:col>
      <xdr:colOff>190500</xdr:colOff>
      <xdr:row>36</xdr:row>
      <xdr:rowOff>133350</xdr:rowOff>
    </xdr:to>
    <xdr:sp macro="" textlink="">
      <xdr:nvSpPr>
        <xdr:cNvPr id="150" name="Rectángulo 149">
          <a:extLst>
            <a:ext uri="{FF2B5EF4-FFF2-40B4-BE49-F238E27FC236}">
              <a16:creationId xmlns:a16="http://schemas.microsoft.com/office/drawing/2014/main" id="{30B33731-BDC4-42C4-B3CE-8486E5190D73}"/>
            </a:ext>
          </a:extLst>
        </xdr:cNvPr>
        <xdr:cNvSpPr/>
      </xdr:nvSpPr>
      <xdr:spPr>
        <a:xfrm>
          <a:off x="9601200" y="7524750"/>
          <a:ext cx="133350" cy="4762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11</xdr:col>
      <xdr:colOff>114301</xdr:colOff>
      <xdr:row>22</xdr:row>
      <xdr:rowOff>48002</xdr:rowOff>
    </xdr:from>
    <xdr:ext cx="142874" cy="161436"/>
    <xdr:pic>
      <xdr:nvPicPr>
        <xdr:cNvPr id="151" name="Imagen 150">
          <a:extLst>
            <a:ext uri="{FF2B5EF4-FFF2-40B4-BE49-F238E27FC236}">
              <a16:creationId xmlns:a16="http://schemas.microsoft.com/office/drawing/2014/main" id="{582E76BC-0DE3-4C92-B139-3E1B8FD8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1" y="5162927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22</xdr:row>
      <xdr:rowOff>47625</xdr:rowOff>
    </xdr:from>
    <xdr:ext cx="142874" cy="161436"/>
    <xdr:pic>
      <xdr:nvPicPr>
        <xdr:cNvPr id="152" name="Imagen 151">
          <a:extLst>
            <a:ext uri="{FF2B5EF4-FFF2-40B4-BE49-F238E27FC236}">
              <a16:creationId xmlns:a16="http://schemas.microsoft.com/office/drawing/2014/main" id="{54BD6016-54B4-4671-B82E-51CFA1C3B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875" y="5162550"/>
          <a:ext cx="142874" cy="161436"/>
        </a:xfrm>
        <a:prstGeom prst="rect">
          <a:avLst/>
        </a:prstGeom>
      </xdr:spPr>
    </xdr:pic>
    <xdr:clientData/>
  </xdr:oneCellAnchor>
  <xdr:oneCellAnchor>
    <xdr:from>
      <xdr:col>11</xdr:col>
      <xdr:colOff>114301</xdr:colOff>
      <xdr:row>23</xdr:row>
      <xdr:rowOff>48002</xdr:rowOff>
    </xdr:from>
    <xdr:ext cx="142874" cy="161436"/>
    <xdr:pic>
      <xdr:nvPicPr>
        <xdr:cNvPr id="153" name="Imagen 152">
          <a:extLst>
            <a:ext uri="{FF2B5EF4-FFF2-40B4-BE49-F238E27FC236}">
              <a16:creationId xmlns:a16="http://schemas.microsoft.com/office/drawing/2014/main" id="{0A7F8695-7374-4494-B0AD-05AC8AD39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1" y="5362952"/>
          <a:ext cx="142874" cy="161436"/>
        </a:xfrm>
        <a:prstGeom prst="rect">
          <a:avLst/>
        </a:prstGeom>
      </xdr:spPr>
    </xdr:pic>
    <xdr:clientData/>
  </xdr:oneCellAnchor>
  <xdr:oneCellAnchor>
    <xdr:from>
      <xdr:col>14</xdr:col>
      <xdr:colOff>123825</xdr:colOff>
      <xdr:row>23</xdr:row>
      <xdr:rowOff>47625</xdr:rowOff>
    </xdr:from>
    <xdr:ext cx="142874" cy="161436"/>
    <xdr:pic>
      <xdr:nvPicPr>
        <xdr:cNvPr id="154" name="Imagen 153">
          <a:extLst>
            <a:ext uri="{FF2B5EF4-FFF2-40B4-BE49-F238E27FC236}">
              <a16:creationId xmlns:a16="http://schemas.microsoft.com/office/drawing/2014/main" id="{55080875-1A76-431B-A566-088B40338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875" y="5362575"/>
          <a:ext cx="142874" cy="161436"/>
        </a:xfrm>
        <a:prstGeom prst="rect">
          <a:avLst/>
        </a:prstGeom>
      </xdr:spPr>
    </xdr:pic>
    <xdr:clientData/>
  </xdr:oneCellAnchor>
  <xdr:twoCellAnchor>
    <xdr:from>
      <xdr:col>13</xdr:col>
      <xdr:colOff>28575</xdr:colOff>
      <xdr:row>23</xdr:row>
      <xdr:rowOff>47625</xdr:rowOff>
    </xdr:from>
    <xdr:to>
      <xdr:col>13</xdr:col>
      <xdr:colOff>152400</xdr:colOff>
      <xdr:row>23</xdr:row>
      <xdr:rowOff>171450</xdr:rowOff>
    </xdr:to>
    <xdr:sp macro="" textlink="">
      <xdr:nvSpPr>
        <xdr:cNvPr id="157" name="Flecha: hacia arriba 156">
          <a:extLst>
            <a:ext uri="{FF2B5EF4-FFF2-40B4-BE49-F238E27FC236}">
              <a16:creationId xmlns:a16="http://schemas.microsoft.com/office/drawing/2014/main" id="{C4AFB05D-2A20-4381-B711-5F3D295ACC76}"/>
            </a:ext>
          </a:extLst>
        </xdr:cNvPr>
        <xdr:cNvSpPr/>
      </xdr:nvSpPr>
      <xdr:spPr>
        <a:xfrm>
          <a:off x="9572625" y="4791075"/>
          <a:ext cx="123825" cy="123825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57150</xdr:colOff>
      <xdr:row>34</xdr:row>
      <xdr:rowOff>47625</xdr:rowOff>
    </xdr:from>
    <xdr:to>
      <xdr:col>13</xdr:col>
      <xdr:colOff>180975</xdr:colOff>
      <xdr:row>34</xdr:row>
      <xdr:rowOff>171450</xdr:rowOff>
    </xdr:to>
    <xdr:sp macro="" textlink="">
      <xdr:nvSpPr>
        <xdr:cNvPr id="159" name="Flecha: hacia arriba 158">
          <a:extLst>
            <a:ext uri="{FF2B5EF4-FFF2-40B4-BE49-F238E27FC236}">
              <a16:creationId xmlns:a16="http://schemas.microsoft.com/office/drawing/2014/main" id="{43B113EE-608B-4E0C-8AD9-284E45B05B31}"/>
            </a:ext>
          </a:extLst>
        </xdr:cNvPr>
        <xdr:cNvSpPr/>
      </xdr:nvSpPr>
      <xdr:spPr>
        <a:xfrm>
          <a:off x="9601200" y="7086600"/>
          <a:ext cx="123825" cy="123825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714375</xdr:colOff>
      <xdr:row>13</xdr:row>
      <xdr:rowOff>133350</xdr:rowOff>
    </xdr:from>
    <xdr:to>
      <xdr:col>12</xdr:col>
      <xdr:colOff>209550</xdr:colOff>
      <xdr:row>15</xdr:row>
      <xdr:rowOff>171450</xdr:rowOff>
    </xdr:to>
    <xdr:sp macro="" textlink="Dataset!J12">
      <xdr:nvSpPr>
        <xdr:cNvPr id="160" name="Rectángulo: esquinas redondeadas 159">
          <a:extLst>
            <a:ext uri="{FF2B5EF4-FFF2-40B4-BE49-F238E27FC236}">
              <a16:creationId xmlns:a16="http://schemas.microsoft.com/office/drawing/2014/main" id="{052A3857-FE5A-EB59-A8E0-FE15FC54D677}"/>
            </a:ext>
          </a:extLst>
        </xdr:cNvPr>
        <xdr:cNvSpPr/>
      </xdr:nvSpPr>
      <xdr:spPr>
        <a:xfrm>
          <a:off x="7972425" y="2809875"/>
          <a:ext cx="101917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AEB11D0-2E53-48AA-943B-A7BBBA20FA20}" type="TxLink">
            <a:rPr lang="en-US" sz="1800" b="0" i="0" u="none" strike="noStrike">
              <a:solidFill>
                <a:srgbClr val="B6D656"/>
              </a:solidFill>
              <a:latin typeface="Calibri"/>
              <a:ea typeface="Calibri"/>
              <a:cs typeface="Calibri"/>
            </a:rPr>
            <a:pPr algn="ctr"/>
            <a:t>25.13M</a:t>
          </a:fld>
          <a:endParaRPr lang="es-AR" sz="1800">
            <a:solidFill>
              <a:srgbClr val="B6D656"/>
            </a:solidFill>
          </a:endParaRPr>
        </a:p>
      </xdr:txBody>
    </xdr:sp>
    <xdr:clientData/>
  </xdr:twoCellAnchor>
  <xdr:twoCellAnchor>
    <xdr:from>
      <xdr:col>12</xdr:col>
      <xdr:colOff>323850</xdr:colOff>
      <xdr:row>13</xdr:row>
      <xdr:rowOff>133350</xdr:rowOff>
    </xdr:from>
    <xdr:to>
      <xdr:col>13</xdr:col>
      <xdr:colOff>581025</xdr:colOff>
      <xdr:row>15</xdr:row>
      <xdr:rowOff>171450</xdr:rowOff>
    </xdr:to>
    <xdr:sp macro="" textlink="Dataset!J13">
      <xdr:nvSpPr>
        <xdr:cNvPr id="161" name="Rectángulo: esquinas redondeadas 160">
          <a:extLst>
            <a:ext uri="{FF2B5EF4-FFF2-40B4-BE49-F238E27FC236}">
              <a16:creationId xmlns:a16="http://schemas.microsoft.com/office/drawing/2014/main" id="{B14CCB84-FD96-4813-9DBF-EE9506A610B3}"/>
            </a:ext>
          </a:extLst>
        </xdr:cNvPr>
        <xdr:cNvSpPr/>
      </xdr:nvSpPr>
      <xdr:spPr>
        <a:xfrm>
          <a:off x="9105900" y="2809875"/>
          <a:ext cx="101917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CD7E9121-D277-477F-A962-41645CCBF689}" type="TxLink">
            <a:rPr lang="en-US" sz="1800" b="0" i="0" u="none" strike="noStrike">
              <a:solidFill>
                <a:srgbClr val="00CC99"/>
              </a:solidFill>
              <a:latin typeface="Calibri"/>
              <a:ea typeface="Calibri"/>
              <a:cs typeface="Calibri"/>
            </a:rPr>
            <a:pPr marL="0" indent="0" algn="ctr"/>
            <a:t>3.28M</a:t>
          </a:fld>
          <a:endParaRPr lang="es-AR" sz="1800" b="0" i="0" u="none" strike="noStrike">
            <a:solidFill>
              <a:srgbClr val="00CC99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676275</xdr:colOff>
      <xdr:row>13</xdr:row>
      <xdr:rowOff>142875</xdr:rowOff>
    </xdr:from>
    <xdr:to>
      <xdr:col>15</xdr:col>
      <xdr:colOff>171450</xdr:colOff>
      <xdr:row>15</xdr:row>
      <xdr:rowOff>180975</xdr:rowOff>
    </xdr:to>
    <xdr:sp macro="" textlink="Dataset!J14">
      <xdr:nvSpPr>
        <xdr:cNvPr id="162" name="Rectángulo: esquinas redondeadas 161">
          <a:extLst>
            <a:ext uri="{FF2B5EF4-FFF2-40B4-BE49-F238E27FC236}">
              <a16:creationId xmlns:a16="http://schemas.microsoft.com/office/drawing/2014/main" id="{F3580ED3-8EB7-40DF-9DFE-9120D25AF816}"/>
            </a:ext>
          </a:extLst>
        </xdr:cNvPr>
        <xdr:cNvSpPr/>
      </xdr:nvSpPr>
      <xdr:spPr>
        <a:xfrm>
          <a:off x="10220325" y="2819400"/>
          <a:ext cx="101917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8C162513-E714-4C9F-A151-C9C733E8F483}" type="TxLink">
            <a:rPr lang="en-US" sz="1800" b="0" i="0" u="none" strike="noStrike">
              <a:solidFill>
                <a:srgbClr val="008080"/>
              </a:solidFill>
              <a:latin typeface="Calibri"/>
              <a:ea typeface="Calibri"/>
              <a:cs typeface="Calibri"/>
            </a:rPr>
            <a:pPr marL="0" indent="0" algn="ctr"/>
            <a:t>0.56M</a:t>
          </a:fld>
          <a:endParaRPr lang="es-AR" sz="1800" b="0" i="0" u="none" strike="noStrike">
            <a:solidFill>
              <a:srgbClr val="00808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209550</xdr:colOff>
      <xdr:row>11</xdr:row>
      <xdr:rowOff>9525</xdr:rowOff>
    </xdr:from>
    <xdr:to>
      <xdr:col>10</xdr:col>
      <xdr:colOff>466725</xdr:colOff>
      <xdr:row>13</xdr:row>
      <xdr:rowOff>19050</xdr:rowOff>
    </xdr:to>
    <xdr:sp macro="" textlink="Dataset!J16">
      <xdr:nvSpPr>
        <xdr:cNvPr id="164" name="Rectángulo: esquinas redondeadas 163">
          <a:extLst>
            <a:ext uri="{FF2B5EF4-FFF2-40B4-BE49-F238E27FC236}">
              <a16:creationId xmlns:a16="http://schemas.microsoft.com/office/drawing/2014/main" id="{958E2AD0-385A-4FB1-B60A-B3F2A916695C}"/>
            </a:ext>
          </a:extLst>
        </xdr:cNvPr>
        <xdr:cNvSpPr/>
      </xdr:nvSpPr>
      <xdr:spPr>
        <a:xfrm>
          <a:off x="6705600" y="2228850"/>
          <a:ext cx="1019175" cy="4667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61E3C97-FC1F-4ED5-B253-FE70D188A736}" type="TxLink">
            <a:rPr lang="en-US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algn="ctr"/>
            <a:t>28.96M</a:t>
          </a:fld>
          <a:endParaRPr lang="es-AR" sz="18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9</xdr:col>
      <xdr:colOff>314325</xdr:colOff>
      <xdr:row>9</xdr:row>
      <xdr:rowOff>142875</xdr:rowOff>
    </xdr:from>
    <xdr:to>
      <xdr:col>10</xdr:col>
      <xdr:colOff>619125</xdr:colOff>
      <xdr:row>11</xdr:row>
      <xdr:rowOff>180975</xdr:rowOff>
    </xdr:to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F069AA66-6470-1049-4510-823212DD0758}"/>
            </a:ext>
          </a:extLst>
        </xdr:cNvPr>
        <xdr:cNvSpPr txBox="1"/>
      </xdr:nvSpPr>
      <xdr:spPr>
        <a:xfrm>
          <a:off x="6810375" y="1933575"/>
          <a:ext cx="10668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 b="0">
              <a:solidFill>
                <a:schemeClr val="bg2"/>
              </a:solidFill>
              <a:latin typeface="Bahnschrift SemiLight" panose="020B0502040204020203" pitchFamily="34" charset="0"/>
            </a:rPr>
            <a:t>TOTAL</a:t>
          </a:r>
        </a:p>
      </xdr:txBody>
    </xdr:sp>
    <xdr:clientData/>
  </xdr:twoCellAnchor>
  <xdr:twoCellAnchor>
    <xdr:from>
      <xdr:col>11</xdr:col>
      <xdr:colOff>9525</xdr:colOff>
      <xdr:row>15</xdr:row>
      <xdr:rowOff>95250</xdr:rowOff>
    </xdr:from>
    <xdr:to>
      <xdr:col>12</xdr:col>
      <xdr:colOff>314325</xdr:colOff>
      <xdr:row>17</xdr:row>
      <xdr:rowOff>9525</xdr:rowOff>
    </xdr:to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DD31B24C-F6E8-4687-A295-250D9CB751C5}"/>
            </a:ext>
          </a:extLst>
        </xdr:cNvPr>
        <xdr:cNvSpPr txBox="1"/>
      </xdr:nvSpPr>
      <xdr:spPr>
        <a:xfrm>
          <a:off x="8029575" y="3171825"/>
          <a:ext cx="1066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0">
              <a:solidFill>
                <a:srgbClr val="B6D656"/>
              </a:solidFill>
            </a:rPr>
            <a:t>Académica</a:t>
          </a:r>
        </a:p>
      </xdr:txBody>
    </xdr:sp>
    <xdr:clientData/>
  </xdr:twoCellAnchor>
  <xdr:twoCellAnchor>
    <xdr:from>
      <xdr:col>12</xdr:col>
      <xdr:colOff>400050</xdr:colOff>
      <xdr:row>15</xdr:row>
      <xdr:rowOff>85725</xdr:rowOff>
    </xdr:from>
    <xdr:to>
      <xdr:col>13</xdr:col>
      <xdr:colOff>704850</xdr:colOff>
      <xdr:row>17</xdr:row>
      <xdr:rowOff>0</xdr:rowOff>
    </xdr:to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701CA5F1-2CB0-4925-99D8-54130FCE6DB7}"/>
            </a:ext>
          </a:extLst>
        </xdr:cNvPr>
        <xdr:cNvSpPr txBox="1"/>
      </xdr:nvSpPr>
      <xdr:spPr>
        <a:xfrm>
          <a:off x="9182100" y="3162300"/>
          <a:ext cx="1066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0">
              <a:solidFill>
                <a:srgbClr val="00CC99"/>
              </a:solidFill>
            </a:rPr>
            <a:t>Posgrados</a:t>
          </a:r>
        </a:p>
      </xdr:txBody>
    </xdr:sp>
    <xdr:clientData/>
  </xdr:twoCellAnchor>
  <xdr:twoCellAnchor>
    <xdr:from>
      <xdr:col>14</xdr:col>
      <xdr:colOff>0</xdr:colOff>
      <xdr:row>15</xdr:row>
      <xdr:rowOff>104775</xdr:rowOff>
    </xdr:from>
    <xdr:to>
      <xdr:col>15</xdr:col>
      <xdr:colOff>304800</xdr:colOff>
      <xdr:row>17</xdr:row>
      <xdr:rowOff>19050</xdr:rowOff>
    </xdr:to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19EE7041-C905-4EF1-8F99-392376DF6711}"/>
            </a:ext>
          </a:extLst>
        </xdr:cNvPr>
        <xdr:cNvSpPr txBox="1"/>
      </xdr:nvSpPr>
      <xdr:spPr>
        <a:xfrm>
          <a:off x="10306050" y="3181350"/>
          <a:ext cx="1066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0">
              <a:solidFill>
                <a:srgbClr val="008080"/>
              </a:solidFill>
            </a:rPr>
            <a:t>Extensión</a:t>
          </a:r>
        </a:p>
      </xdr:txBody>
    </xdr:sp>
    <xdr:clientData/>
  </xdr:twoCellAnchor>
  <xdr:twoCellAnchor editAs="oneCell">
    <xdr:from>
      <xdr:col>1</xdr:col>
      <xdr:colOff>66676</xdr:colOff>
      <xdr:row>12</xdr:row>
      <xdr:rowOff>114300</xdr:rowOff>
    </xdr:from>
    <xdr:to>
      <xdr:col>1</xdr:col>
      <xdr:colOff>215767</xdr:colOff>
      <xdr:row>13</xdr:row>
      <xdr:rowOff>60600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FD801A35-C1FE-499D-A71C-F831122B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6" y="2809875"/>
          <a:ext cx="149091" cy="136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12</xdr:row>
      <xdr:rowOff>98702</xdr:rowOff>
    </xdr:from>
    <xdr:to>
      <xdr:col>1</xdr:col>
      <xdr:colOff>455776</xdr:colOff>
      <xdr:row>13</xdr:row>
      <xdr:rowOff>46505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4FD10D73-7B83-4B63-BD3C-DA4A7D427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6" y="2794277"/>
          <a:ext cx="122400" cy="138303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12</xdr:row>
      <xdr:rowOff>95249</xdr:rowOff>
    </xdr:from>
    <xdr:to>
      <xdr:col>1</xdr:col>
      <xdr:colOff>304800</xdr:colOff>
      <xdr:row>13</xdr:row>
      <xdr:rowOff>41549</xdr:rowOff>
    </xdr:to>
    <xdr:cxnSp macro="">
      <xdr:nvCxnSpPr>
        <xdr:cNvPr id="188" name="Conector recto 187">
          <a:extLst>
            <a:ext uri="{FF2B5EF4-FFF2-40B4-BE49-F238E27FC236}">
              <a16:creationId xmlns:a16="http://schemas.microsoft.com/office/drawing/2014/main" id="{3105495C-0BAC-6B8D-AAAD-ABBADEF0CA74}"/>
            </a:ext>
          </a:extLst>
        </xdr:cNvPr>
        <xdr:cNvCxnSpPr/>
      </xdr:nvCxnSpPr>
      <xdr:spPr>
        <a:xfrm flipV="1">
          <a:off x="1000125" y="2790824"/>
          <a:ext cx="66675" cy="13680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12</xdr:row>
      <xdr:rowOff>28575</xdr:rowOff>
    </xdr:from>
    <xdr:to>
      <xdr:col>2</xdr:col>
      <xdr:colOff>657225</xdr:colOff>
      <xdr:row>13</xdr:row>
      <xdr:rowOff>76200</xdr:rowOff>
    </xdr:to>
    <xdr:sp macro="" textlink="Dataset!G4">
      <xdr:nvSpPr>
        <xdr:cNvPr id="189" name="Rectángulo 188">
          <a:extLst>
            <a:ext uri="{FF2B5EF4-FFF2-40B4-BE49-F238E27FC236}">
              <a16:creationId xmlns:a16="http://schemas.microsoft.com/office/drawing/2014/main" id="{BBC6AC60-519D-4DA1-9106-B0586DB42381}"/>
            </a:ext>
          </a:extLst>
        </xdr:cNvPr>
        <xdr:cNvSpPr/>
      </xdr:nvSpPr>
      <xdr:spPr>
        <a:xfrm>
          <a:off x="1219200" y="2724150"/>
          <a:ext cx="96202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C21BEF1-A77C-4464-B8CB-79A9CC2F371E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319,567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1</xdr:col>
      <xdr:colOff>47626</xdr:colOff>
      <xdr:row>19</xdr:row>
      <xdr:rowOff>180975</xdr:rowOff>
    </xdr:from>
    <xdr:ext cx="149091" cy="136800"/>
    <xdr:pic>
      <xdr:nvPicPr>
        <xdr:cNvPr id="191" name="Imagen 190">
          <a:extLst>
            <a:ext uri="{FF2B5EF4-FFF2-40B4-BE49-F238E27FC236}">
              <a16:creationId xmlns:a16="http://schemas.microsoft.com/office/drawing/2014/main" id="{45E47757-D0AA-425A-8D6C-7CFAA30DA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4067175"/>
          <a:ext cx="149091" cy="136800"/>
        </a:xfrm>
        <a:prstGeom prst="rect">
          <a:avLst/>
        </a:prstGeom>
      </xdr:spPr>
    </xdr:pic>
    <xdr:clientData/>
  </xdr:oneCellAnchor>
  <xdr:oneCellAnchor>
    <xdr:from>
      <xdr:col>1</xdr:col>
      <xdr:colOff>314326</xdr:colOff>
      <xdr:row>19</xdr:row>
      <xdr:rowOff>165377</xdr:rowOff>
    </xdr:from>
    <xdr:ext cx="122400" cy="138303"/>
    <xdr:pic>
      <xdr:nvPicPr>
        <xdr:cNvPr id="192" name="Imagen 191">
          <a:extLst>
            <a:ext uri="{FF2B5EF4-FFF2-40B4-BE49-F238E27FC236}">
              <a16:creationId xmlns:a16="http://schemas.microsoft.com/office/drawing/2014/main" id="{A395649E-9BA9-4481-8267-949E5BB3D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6" y="4051577"/>
          <a:ext cx="122400" cy="138303"/>
        </a:xfrm>
        <a:prstGeom prst="rect">
          <a:avLst/>
        </a:prstGeom>
      </xdr:spPr>
    </xdr:pic>
    <xdr:clientData/>
  </xdr:oneCellAnchor>
  <xdr:twoCellAnchor>
    <xdr:from>
      <xdr:col>1</xdr:col>
      <xdr:colOff>219075</xdr:colOff>
      <xdr:row>19</xdr:row>
      <xdr:rowOff>161924</xdr:rowOff>
    </xdr:from>
    <xdr:to>
      <xdr:col>1</xdr:col>
      <xdr:colOff>285750</xdr:colOff>
      <xdr:row>20</xdr:row>
      <xdr:rowOff>127274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128A4D79-112E-4FFD-9D19-169FBB836A38}"/>
            </a:ext>
          </a:extLst>
        </xdr:cNvPr>
        <xdr:cNvCxnSpPr/>
      </xdr:nvCxnSpPr>
      <xdr:spPr>
        <a:xfrm flipV="1">
          <a:off x="981075" y="4048124"/>
          <a:ext cx="66675" cy="15585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19</xdr:row>
      <xdr:rowOff>95250</xdr:rowOff>
    </xdr:from>
    <xdr:to>
      <xdr:col>2</xdr:col>
      <xdr:colOff>638175</xdr:colOff>
      <xdr:row>20</xdr:row>
      <xdr:rowOff>161925</xdr:rowOff>
    </xdr:to>
    <xdr:sp macro="" textlink="Dataset!G5">
      <xdr:nvSpPr>
        <xdr:cNvPr id="194" name="Rectángulo 193">
          <a:extLst>
            <a:ext uri="{FF2B5EF4-FFF2-40B4-BE49-F238E27FC236}">
              <a16:creationId xmlns:a16="http://schemas.microsoft.com/office/drawing/2014/main" id="{4F935C3C-279F-41FB-B8E2-65F174615B08}"/>
            </a:ext>
          </a:extLst>
        </xdr:cNvPr>
        <xdr:cNvSpPr/>
      </xdr:nvSpPr>
      <xdr:spPr>
        <a:xfrm>
          <a:off x="1200150" y="3981450"/>
          <a:ext cx="9620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57C2983-ED80-43BB-84DE-2E45FE09806A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288,143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2</xdr:col>
      <xdr:colOff>66675</xdr:colOff>
      <xdr:row>25</xdr:row>
      <xdr:rowOff>87563</xdr:rowOff>
    </xdr:from>
    <xdr:ext cx="219075" cy="247538"/>
    <xdr:pic>
      <xdr:nvPicPr>
        <xdr:cNvPr id="204" name="Imagen 203">
          <a:extLst>
            <a:ext uri="{FF2B5EF4-FFF2-40B4-BE49-F238E27FC236}">
              <a16:creationId xmlns:a16="http://schemas.microsoft.com/office/drawing/2014/main" id="{32724E5E-F0A1-4093-B2CF-527F0BC3D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2135438"/>
          <a:ext cx="219075" cy="247538"/>
        </a:xfrm>
        <a:prstGeom prst="rect">
          <a:avLst/>
        </a:prstGeom>
      </xdr:spPr>
    </xdr:pic>
    <xdr:clientData/>
  </xdr:oneCellAnchor>
  <xdr:twoCellAnchor>
    <xdr:from>
      <xdr:col>2</xdr:col>
      <xdr:colOff>342901</xdr:colOff>
      <xdr:row>25</xdr:row>
      <xdr:rowOff>104775</xdr:rowOff>
    </xdr:from>
    <xdr:to>
      <xdr:col>3</xdr:col>
      <xdr:colOff>495301</xdr:colOff>
      <xdr:row>27</xdr:row>
      <xdr:rowOff>0</xdr:rowOff>
    </xdr:to>
    <xdr:sp macro="" textlink="Dataset!D9">
      <xdr:nvSpPr>
        <xdr:cNvPr id="205" name="Rectángulo 204">
          <a:extLst>
            <a:ext uri="{FF2B5EF4-FFF2-40B4-BE49-F238E27FC236}">
              <a16:creationId xmlns:a16="http://schemas.microsoft.com/office/drawing/2014/main" id="{8EDC9014-EC9E-4347-9BA4-1E88C703DD5B}"/>
            </a:ext>
          </a:extLst>
        </xdr:cNvPr>
        <xdr:cNvSpPr/>
      </xdr:nvSpPr>
      <xdr:spPr>
        <a:xfrm>
          <a:off x="1104901" y="2152650"/>
          <a:ext cx="91440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DA1D18F-BC84-4264-AC3E-568CD27C2BF1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26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2</xdr:col>
      <xdr:colOff>47625</xdr:colOff>
      <xdr:row>26</xdr:row>
      <xdr:rowOff>192651</xdr:rowOff>
    </xdr:from>
    <xdr:ext cx="257175" cy="235974"/>
    <xdr:pic>
      <xdr:nvPicPr>
        <xdr:cNvPr id="206" name="Imagen 205">
          <a:extLst>
            <a:ext uri="{FF2B5EF4-FFF2-40B4-BE49-F238E27FC236}">
              <a16:creationId xmlns:a16="http://schemas.microsoft.com/office/drawing/2014/main" id="{75B0DDEA-EE07-4761-845B-093EB3615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431026"/>
          <a:ext cx="257175" cy="235974"/>
        </a:xfrm>
        <a:prstGeom prst="rect">
          <a:avLst/>
        </a:prstGeom>
      </xdr:spPr>
    </xdr:pic>
    <xdr:clientData/>
  </xdr:oneCellAnchor>
  <xdr:twoCellAnchor>
    <xdr:from>
      <xdr:col>2</xdr:col>
      <xdr:colOff>352425</xdr:colOff>
      <xdr:row>26</xdr:row>
      <xdr:rowOff>180975</xdr:rowOff>
    </xdr:from>
    <xdr:to>
      <xdr:col>4</xdr:col>
      <xdr:colOff>219074</xdr:colOff>
      <xdr:row>28</xdr:row>
      <xdr:rowOff>38100</xdr:rowOff>
    </xdr:to>
    <xdr:sp macro="" textlink="Dataset!F9">
      <xdr:nvSpPr>
        <xdr:cNvPr id="207" name="Rectángulo 206">
          <a:extLst>
            <a:ext uri="{FF2B5EF4-FFF2-40B4-BE49-F238E27FC236}">
              <a16:creationId xmlns:a16="http://schemas.microsoft.com/office/drawing/2014/main" id="{C63FC1E8-D662-4757-8E57-EE74B541685E}"/>
            </a:ext>
          </a:extLst>
        </xdr:cNvPr>
        <xdr:cNvSpPr/>
      </xdr:nvSpPr>
      <xdr:spPr>
        <a:xfrm>
          <a:off x="1114425" y="2419350"/>
          <a:ext cx="139064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25E0D1C-A3C3-402B-908E-6CDDF8BD4801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3,694,530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28575</xdr:colOff>
      <xdr:row>25</xdr:row>
      <xdr:rowOff>0</xdr:rowOff>
    </xdr:from>
    <xdr:to>
      <xdr:col>4</xdr:col>
      <xdr:colOff>171450</xdr:colOff>
      <xdr:row>25</xdr:row>
      <xdr:rowOff>0</xdr:rowOff>
    </xdr:to>
    <xdr:cxnSp macro="">
      <xdr:nvCxnSpPr>
        <xdr:cNvPr id="208" name="Conector recto 207">
          <a:extLst>
            <a:ext uri="{FF2B5EF4-FFF2-40B4-BE49-F238E27FC236}">
              <a16:creationId xmlns:a16="http://schemas.microsoft.com/office/drawing/2014/main" id="{2FE14E6A-A1CB-4D24-84D9-35C678EDD253}"/>
            </a:ext>
          </a:extLst>
        </xdr:cNvPr>
        <xdr:cNvCxnSpPr/>
      </xdr:nvCxnSpPr>
      <xdr:spPr>
        <a:xfrm>
          <a:off x="790575" y="2047875"/>
          <a:ext cx="1666875" cy="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66676</xdr:colOff>
      <xdr:row>28</xdr:row>
      <xdr:rowOff>114300</xdr:rowOff>
    </xdr:from>
    <xdr:ext cx="149091" cy="136800"/>
    <xdr:pic>
      <xdr:nvPicPr>
        <xdr:cNvPr id="209" name="Imagen 208">
          <a:extLst>
            <a:ext uri="{FF2B5EF4-FFF2-40B4-BE49-F238E27FC236}">
              <a16:creationId xmlns:a16="http://schemas.microsoft.com/office/drawing/2014/main" id="{DD90BDED-3A42-44D9-899B-E48545C7E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6" y="2809875"/>
          <a:ext cx="149091" cy="136800"/>
        </a:xfrm>
        <a:prstGeom prst="rect">
          <a:avLst/>
        </a:prstGeom>
      </xdr:spPr>
    </xdr:pic>
    <xdr:clientData/>
  </xdr:oneCellAnchor>
  <xdr:oneCellAnchor>
    <xdr:from>
      <xdr:col>2</xdr:col>
      <xdr:colOff>333376</xdr:colOff>
      <xdr:row>28</xdr:row>
      <xdr:rowOff>98702</xdr:rowOff>
    </xdr:from>
    <xdr:ext cx="122400" cy="138303"/>
    <xdr:pic>
      <xdr:nvPicPr>
        <xdr:cNvPr id="210" name="Imagen 209">
          <a:extLst>
            <a:ext uri="{FF2B5EF4-FFF2-40B4-BE49-F238E27FC236}">
              <a16:creationId xmlns:a16="http://schemas.microsoft.com/office/drawing/2014/main" id="{7FF25AC7-A523-40F2-B31E-3E21346D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6" y="2794277"/>
          <a:ext cx="122400" cy="138303"/>
        </a:xfrm>
        <a:prstGeom prst="rect">
          <a:avLst/>
        </a:prstGeom>
      </xdr:spPr>
    </xdr:pic>
    <xdr:clientData/>
  </xdr:oneCellAnchor>
  <xdr:twoCellAnchor>
    <xdr:from>
      <xdr:col>2</xdr:col>
      <xdr:colOff>238125</xdr:colOff>
      <xdr:row>28</xdr:row>
      <xdr:rowOff>95249</xdr:rowOff>
    </xdr:from>
    <xdr:to>
      <xdr:col>2</xdr:col>
      <xdr:colOff>304800</xdr:colOff>
      <xdr:row>29</xdr:row>
      <xdr:rowOff>41549</xdr:rowOff>
    </xdr:to>
    <xdr:cxnSp macro="">
      <xdr:nvCxnSpPr>
        <xdr:cNvPr id="211" name="Conector recto 210">
          <a:extLst>
            <a:ext uri="{FF2B5EF4-FFF2-40B4-BE49-F238E27FC236}">
              <a16:creationId xmlns:a16="http://schemas.microsoft.com/office/drawing/2014/main" id="{068986B0-EDEA-4510-8F55-DB2784267662}"/>
            </a:ext>
          </a:extLst>
        </xdr:cNvPr>
        <xdr:cNvCxnSpPr/>
      </xdr:nvCxnSpPr>
      <xdr:spPr>
        <a:xfrm flipV="1">
          <a:off x="1000125" y="2790824"/>
          <a:ext cx="66675" cy="13680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28</xdr:row>
      <xdr:rowOff>28575</xdr:rowOff>
    </xdr:from>
    <xdr:to>
      <xdr:col>3</xdr:col>
      <xdr:colOff>657225</xdr:colOff>
      <xdr:row>29</xdr:row>
      <xdr:rowOff>76200</xdr:rowOff>
    </xdr:to>
    <xdr:sp macro="" textlink="Dataset!G9">
      <xdr:nvSpPr>
        <xdr:cNvPr id="212" name="Rectángulo 211">
          <a:extLst>
            <a:ext uri="{FF2B5EF4-FFF2-40B4-BE49-F238E27FC236}">
              <a16:creationId xmlns:a16="http://schemas.microsoft.com/office/drawing/2014/main" id="{849D48FB-55CB-4D01-AB02-60E8EE00A943}"/>
            </a:ext>
          </a:extLst>
        </xdr:cNvPr>
        <xdr:cNvSpPr/>
      </xdr:nvSpPr>
      <xdr:spPr>
        <a:xfrm>
          <a:off x="1219200" y="2724150"/>
          <a:ext cx="96202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69B077B-A486-4456-B3BD-F4DB0E0AF41A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142,097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5</xdr:col>
      <xdr:colOff>57150</xdr:colOff>
      <xdr:row>25</xdr:row>
      <xdr:rowOff>97088</xdr:rowOff>
    </xdr:from>
    <xdr:ext cx="219075" cy="247538"/>
    <xdr:pic>
      <xdr:nvPicPr>
        <xdr:cNvPr id="213" name="Imagen 212">
          <a:extLst>
            <a:ext uri="{FF2B5EF4-FFF2-40B4-BE49-F238E27FC236}">
              <a16:creationId xmlns:a16="http://schemas.microsoft.com/office/drawing/2014/main" id="{99D0D219-3823-4703-A560-2C8BDB87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11788"/>
          <a:ext cx="219075" cy="247538"/>
        </a:xfrm>
        <a:prstGeom prst="rect">
          <a:avLst/>
        </a:prstGeom>
      </xdr:spPr>
    </xdr:pic>
    <xdr:clientData/>
  </xdr:oneCellAnchor>
  <xdr:twoCellAnchor>
    <xdr:from>
      <xdr:col>5</xdr:col>
      <xdr:colOff>361950</xdr:colOff>
      <xdr:row>25</xdr:row>
      <xdr:rowOff>114300</xdr:rowOff>
    </xdr:from>
    <xdr:to>
      <xdr:col>7</xdr:col>
      <xdr:colOff>228599</xdr:colOff>
      <xdr:row>27</xdr:row>
      <xdr:rowOff>47625</xdr:rowOff>
    </xdr:to>
    <xdr:sp macro="" textlink="Dataset!D10">
      <xdr:nvSpPr>
        <xdr:cNvPr id="214" name="Rectángulo 213">
          <a:extLst>
            <a:ext uri="{FF2B5EF4-FFF2-40B4-BE49-F238E27FC236}">
              <a16:creationId xmlns:a16="http://schemas.microsoft.com/office/drawing/2014/main" id="{31363AF5-2FDF-42A6-BFEE-EE2B9E1341A8}"/>
            </a:ext>
          </a:extLst>
        </xdr:cNvPr>
        <xdr:cNvSpPr/>
      </xdr:nvSpPr>
      <xdr:spPr>
        <a:xfrm>
          <a:off x="4171950" y="5248275"/>
          <a:ext cx="1390649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32163DFC-7897-4492-AF2F-963505843913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26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5</xdr:col>
      <xdr:colOff>28575</xdr:colOff>
      <xdr:row>27</xdr:row>
      <xdr:rowOff>21201</xdr:rowOff>
    </xdr:from>
    <xdr:ext cx="257175" cy="235974"/>
    <xdr:pic>
      <xdr:nvPicPr>
        <xdr:cNvPr id="215" name="Imagen 214">
          <a:extLst>
            <a:ext uri="{FF2B5EF4-FFF2-40B4-BE49-F238E27FC236}">
              <a16:creationId xmlns:a16="http://schemas.microsoft.com/office/drawing/2014/main" id="{9B22A107-6CF6-4B0D-8D64-AC9359A0E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3716901"/>
          <a:ext cx="257175" cy="235974"/>
        </a:xfrm>
        <a:prstGeom prst="rect">
          <a:avLst/>
        </a:prstGeom>
      </xdr:spPr>
    </xdr:pic>
    <xdr:clientData/>
  </xdr:oneCellAnchor>
  <xdr:twoCellAnchor>
    <xdr:from>
      <xdr:col>5</xdr:col>
      <xdr:colOff>333375</xdr:colOff>
      <xdr:row>27</xdr:row>
      <xdr:rowOff>9525</xdr:rowOff>
    </xdr:from>
    <xdr:to>
      <xdr:col>7</xdr:col>
      <xdr:colOff>200024</xdr:colOff>
      <xdr:row>28</xdr:row>
      <xdr:rowOff>133350</xdr:rowOff>
    </xdr:to>
    <xdr:sp macro="" textlink="Dataset!F10">
      <xdr:nvSpPr>
        <xdr:cNvPr id="216" name="Rectángulo 215">
          <a:extLst>
            <a:ext uri="{FF2B5EF4-FFF2-40B4-BE49-F238E27FC236}">
              <a16:creationId xmlns:a16="http://schemas.microsoft.com/office/drawing/2014/main" id="{0AB80022-7314-4C90-A653-D0DD8DB10F1F}"/>
            </a:ext>
          </a:extLst>
        </xdr:cNvPr>
        <xdr:cNvSpPr/>
      </xdr:nvSpPr>
      <xdr:spPr>
        <a:xfrm>
          <a:off x="1095375" y="3705225"/>
          <a:ext cx="139064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DA8ADAD1-B10C-45D8-8944-CA72C872DDE4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2,857,686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28575</xdr:colOff>
      <xdr:row>25</xdr:row>
      <xdr:rowOff>0</xdr:rowOff>
    </xdr:from>
    <xdr:to>
      <xdr:col>7</xdr:col>
      <xdr:colOff>171450</xdr:colOff>
      <xdr:row>25</xdr:row>
      <xdr:rowOff>0</xdr:rowOff>
    </xdr:to>
    <xdr:cxnSp macro="">
      <xdr:nvCxnSpPr>
        <xdr:cNvPr id="217" name="Conector recto 216">
          <a:extLst>
            <a:ext uri="{FF2B5EF4-FFF2-40B4-BE49-F238E27FC236}">
              <a16:creationId xmlns:a16="http://schemas.microsoft.com/office/drawing/2014/main" id="{E5CEC6E1-B2A1-4400-AE23-2C73F405123E}"/>
            </a:ext>
          </a:extLst>
        </xdr:cNvPr>
        <xdr:cNvCxnSpPr/>
      </xdr:nvCxnSpPr>
      <xdr:spPr>
        <a:xfrm>
          <a:off x="790575" y="3314700"/>
          <a:ext cx="1666875" cy="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47626</xdr:colOff>
      <xdr:row>28</xdr:row>
      <xdr:rowOff>180975</xdr:rowOff>
    </xdr:from>
    <xdr:ext cx="149091" cy="136800"/>
    <xdr:pic>
      <xdr:nvPicPr>
        <xdr:cNvPr id="218" name="Imagen 217">
          <a:extLst>
            <a:ext uri="{FF2B5EF4-FFF2-40B4-BE49-F238E27FC236}">
              <a16:creationId xmlns:a16="http://schemas.microsoft.com/office/drawing/2014/main" id="{CAC3890F-CB5F-4DB4-905C-BDEF1DCB4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4067175"/>
          <a:ext cx="149091" cy="136800"/>
        </a:xfrm>
        <a:prstGeom prst="rect">
          <a:avLst/>
        </a:prstGeom>
      </xdr:spPr>
    </xdr:pic>
    <xdr:clientData/>
  </xdr:oneCellAnchor>
  <xdr:oneCellAnchor>
    <xdr:from>
      <xdr:col>5</xdr:col>
      <xdr:colOff>314326</xdr:colOff>
      <xdr:row>28</xdr:row>
      <xdr:rowOff>165377</xdr:rowOff>
    </xdr:from>
    <xdr:ext cx="122400" cy="138303"/>
    <xdr:pic>
      <xdr:nvPicPr>
        <xdr:cNvPr id="219" name="Imagen 218">
          <a:extLst>
            <a:ext uri="{FF2B5EF4-FFF2-40B4-BE49-F238E27FC236}">
              <a16:creationId xmlns:a16="http://schemas.microsoft.com/office/drawing/2014/main" id="{7DD4779A-905A-438F-B228-556D9294B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6" y="4051577"/>
          <a:ext cx="122400" cy="138303"/>
        </a:xfrm>
        <a:prstGeom prst="rect">
          <a:avLst/>
        </a:prstGeom>
      </xdr:spPr>
    </xdr:pic>
    <xdr:clientData/>
  </xdr:oneCellAnchor>
  <xdr:twoCellAnchor>
    <xdr:from>
      <xdr:col>5</xdr:col>
      <xdr:colOff>219075</xdr:colOff>
      <xdr:row>28</xdr:row>
      <xdr:rowOff>161924</xdr:rowOff>
    </xdr:from>
    <xdr:to>
      <xdr:col>5</xdr:col>
      <xdr:colOff>285750</xdr:colOff>
      <xdr:row>29</xdr:row>
      <xdr:rowOff>127274</xdr:rowOff>
    </xdr:to>
    <xdr:cxnSp macro="">
      <xdr:nvCxnSpPr>
        <xdr:cNvPr id="220" name="Conector recto 219">
          <a:extLst>
            <a:ext uri="{FF2B5EF4-FFF2-40B4-BE49-F238E27FC236}">
              <a16:creationId xmlns:a16="http://schemas.microsoft.com/office/drawing/2014/main" id="{19495F8F-DBBC-4DCB-A768-B1D6ECF71C54}"/>
            </a:ext>
          </a:extLst>
        </xdr:cNvPr>
        <xdr:cNvCxnSpPr/>
      </xdr:nvCxnSpPr>
      <xdr:spPr>
        <a:xfrm flipV="1">
          <a:off x="981075" y="4048124"/>
          <a:ext cx="66675" cy="155850"/>
        </a:xfrm>
        <a:prstGeom prst="line">
          <a:avLst/>
        </a:prstGeom>
        <a:ln>
          <a:solidFill>
            <a:srgbClr val="B6D65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28</xdr:row>
      <xdr:rowOff>95250</xdr:rowOff>
    </xdr:from>
    <xdr:to>
      <xdr:col>6</xdr:col>
      <xdr:colOff>638175</xdr:colOff>
      <xdr:row>29</xdr:row>
      <xdr:rowOff>161925</xdr:rowOff>
    </xdr:to>
    <xdr:sp macro="" textlink="Dataset!G10">
      <xdr:nvSpPr>
        <xdr:cNvPr id="221" name="Rectángulo 220">
          <a:extLst>
            <a:ext uri="{FF2B5EF4-FFF2-40B4-BE49-F238E27FC236}">
              <a16:creationId xmlns:a16="http://schemas.microsoft.com/office/drawing/2014/main" id="{18BD31FD-D09D-4F3E-9740-BB71FBA62A3E}"/>
            </a:ext>
          </a:extLst>
        </xdr:cNvPr>
        <xdr:cNvSpPr/>
      </xdr:nvSpPr>
      <xdr:spPr>
        <a:xfrm>
          <a:off x="1200150" y="3981450"/>
          <a:ext cx="9620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8314093E-6EB4-4AB8-A516-C9BBA06D8D09}" type="TxLink">
            <a:rPr lang="en-US" sz="1200" b="1" i="1" u="none" strike="noStrike" cap="none" spc="0">
              <a:ln>
                <a:noFill/>
              </a:ln>
              <a:solidFill>
                <a:srgbClr val="B6D656"/>
              </a:solidFill>
              <a:effectLst/>
              <a:latin typeface="Calibri"/>
              <a:ea typeface="Calibri"/>
              <a:cs typeface="Calibri"/>
            </a:rPr>
            <a:pPr marL="0" indent="0" algn="l"/>
            <a:t>109,911</a:t>
          </a:fld>
          <a:endParaRPr lang="es-AR" sz="1200" b="1" i="1" u="none" strike="noStrike" cap="none" spc="0">
            <a:ln>
              <a:noFill/>
            </a:ln>
            <a:solidFill>
              <a:srgbClr val="B6D656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12</xdr:col>
      <xdr:colOff>447675</xdr:colOff>
      <xdr:row>27</xdr:row>
      <xdr:rowOff>47625</xdr:rowOff>
    </xdr:from>
    <xdr:to>
      <xdr:col>12</xdr:col>
      <xdr:colOff>590549</xdr:colOff>
      <xdr:row>27</xdr:row>
      <xdr:rowOff>209061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E4CFD4-92A8-4DB9-B2BA-80AF662D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5610225"/>
          <a:ext cx="142874" cy="161436"/>
        </a:xfrm>
        <a:prstGeom prst="rect">
          <a:avLst/>
        </a:prstGeom>
      </xdr:spPr>
    </xdr:pic>
    <xdr:clientData/>
  </xdr:twoCellAnchor>
  <xdr:oneCellAnchor>
    <xdr:from>
      <xdr:col>12</xdr:col>
      <xdr:colOff>447675</xdr:colOff>
      <xdr:row>28</xdr:row>
      <xdr:rowOff>47625</xdr:rowOff>
    </xdr:from>
    <xdr:ext cx="142874" cy="161436"/>
    <xdr:pic>
      <xdr:nvPicPr>
        <xdr:cNvPr id="3" name="Imagen 2">
          <a:extLst>
            <a:ext uri="{FF2B5EF4-FFF2-40B4-BE49-F238E27FC236}">
              <a16:creationId xmlns:a16="http://schemas.microsoft.com/office/drawing/2014/main" id="{21C634DA-00ED-4E72-B77F-D2D9C1A6D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5838825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33</xdr:row>
      <xdr:rowOff>47625</xdr:rowOff>
    </xdr:from>
    <xdr:ext cx="142874" cy="161436"/>
    <xdr:pic>
      <xdr:nvPicPr>
        <xdr:cNvPr id="4" name="Imagen 3">
          <a:extLst>
            <a:ext uri="{FF2B5EF4-FFF2-40B4-BE49-F238E27FC236}">
              <a16:creationId xmlns:a16="http://schemas.microsoft.com/office/drawing/2014/main" id="{C510EF26-A7B1-43B3-A941-0B592199A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6867525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38</xdr:row>
      <xdr:rowOff>47625</xdr:rowOff>
    </xdr:from>
    <xdr:ext cx="142874" cy="161436"/>
    <xdr:pic>
      <xdr:nvPicPr>
        <xdr:cNvPr id="5" name="Imagen 4">
          <a:extLst>
            <a:ext uri="{FF2B5EF4-FFF2-40B4-BE49-F238E27FC236}">
              <a16:creationId xmlns:a16="http://schemas.microsoft.com/office/drawing/2014/main" id="{767ECF0F-EDF9-4CA0-833E-EBBB203F9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7877175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39</xdr:row>
      <xdr:rowOff>47625</xdr:rowOff>
    </xdr:from>
    <xdr:ext cx="142874" cy="161436"/>
    <xdr:pic>
      <xdr:nvPicPr>
        <xdr:cNvPr id="6" name="Imagen 5">
          <a:extLst>
            <a:ext uri="{FF2B5EF4-FFF2-40B4-BE49-F238E27FC236}">
              <a16:creationId xmlns:a16="http://schemas.microsoft.com/office/drawing/2014/main" id="{9FDEDC2B-40B1-49B3-ADE3-44DA062AB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8077200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34</xdr:row>
      <xdr:rowOff>47625</xdr:rowOff>
    </xdr:from>
    <xdr:ext cx="142874" cy="161436"/>
    <xdr:pic>
      <xdr:nvPicPr>
        <xdr:cNvPr id="7" name="Imagen 6">
          <a:extLst>
            <a:ext uri="{FF2B5EF4-FFF2-40B4-BE49-F238E27FC236}">
              <a16:creationId xmlns:a16="http://schemas.microsoft.com/office/drawing/2014/main" id="{CA970A2F-7033-4161-A1ED-2E5E57566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7067550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35</xdr:row>
      <xdr:rowOff>47625</xdr:rowOff>
    </xdr:from>
    <xdr:ext cx="142874" cy="161436"/>
    <xdr:pic>
      <xdr:nvPicPr>
        <xdr:cNvPr id="8" name="Imagen 7">
          <a:extLst>
            <a:ext uri="{FF2B5EF4-FFF2-40B4-BE49-F238E27FC236}">
              <a16:creationId xmlns:a16="http://schemas.microsoft.com/office/drawing/2014/main" id="{0F1373B0-46FD-4185-96DD-D874F1B7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7267575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36</xdr:row>
      <xdr:rowOff>47625</xdr:rowOff>
    </xdr:from>
    <xdr:ext cx="142874" cy="161436"/>
    <xdr:pic>
      <xdr:nvPicPr>
        <xdr:cNvPr id="9" name="Imagen 8">
          <a:extLst>
            <a:ext uri="{FF2B5EF4-FFF2-40B4-BE49-F238E27FC236}">
              <a16:creationId xmlns:a16="http://schemas.microsoft.com/office/drawing/2014/main" id="{0218B37B-334F-48B7-99A4-B5CE96617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7467600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22</xdr:row>
      <xdr:rowOff>47625</xdr:rowOff>
    </xdr:from>
    <xdr:ext cx="142874" cy="161436"/>
    <xdr:pic>
      <xdr:nvPicPr>
        <xdr:cNvPr id="10" name="Imagen 9">
          <a:extLst>
            <a:ext uri="{FF2B5EF4-FFF2-40B4-BE49-F238E27FC236}">
              <a16:creationId xmlns:a16="http://schemas.microsoft.com/office/drawing/2014/main" id="{94533DEC-FC38-4418-913E-9A835530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4533900"/>
          <a:ext cx="142874" cy="161436"/>
        </a:xfrm>
        <a:prstGeom prst="rect">
          <a:avLst/>
        </a:prstGeom>
      </xdr:spPr>
    </xdr:pic>
    <xdr:clientData/>
  </xdr:oneCellAnchor>
  <xdr:oneCellAnchor>
    <xdr:from>
      <xdr:col>12</xdr:col>
      <xdr:colOff>447675</xdr:colOff>
      <xdr:row>23</xdr:row>
      <xdr:rowOff>47625</xdr:rowOff>
    </xdr:from>
    <xdr:ext cx="142874" cy="161436"/>
    <xdr:pic>
      <xdr:nvPicPr>
        <xdr:cNvPr id="11" name="Imagen 10">
          <a:extLst>
            <a:ext uri="{FF2B5EF4-FFF2-40B4-BE49-F238E27FC236}">
              <a16:creationId xmlns:a16="http://schemas.microsoft.com/office/drawing/2014/main" id="{85480189-1AFD-42AA-BFA0-4C00C2E0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4743450"/>
          <a:ext cx="142874" cy="161436"/>
        </a:xfrm>
        <a:prstGeom prst="rect">
          <a:avLst/>
        </a:prstGeom>
      </xdr:spPr>
    </xdr:pic>
    <xdr:clientData/>
  </xdr:oneCellAnchor>
  <xdr:twoCellAnchor>
    <xdr:from>
      <xdr:col>13</xdr:col>
      <xdr:colOff>0</xdr:colOff>
      <xdr:row>28</xdr:row>
      <xdr:rowOff>47625</xdr:rowOff>
    </xdr:from>
    <xdr:to>
      <xdr:col>13</xdr:col>
      <xdr:colOff>122400</xdr:colOff>
      <xdr:row>28</xdr:row>
      <xdr:rowOff>170025</xdr:rowOff>
    </xdr:to>
    <xdr:sp macro="" textlink="">
      <xdr:nvSpPr>
        <xdr:cNvPr id="12" name="Flecha: hacia arriba 11">
          <a:extLst>
            <a:ext uri="{FF2B5EF4-FFF2-40B4-BE49-F238E27FC236}">
              <a16:creationId xmlns:a16="http://schemas.microsoft.com/office/drawing/2014/main" id="{843349E5-0B1B-4CE4-A6A3-BC383726703D}"/>
            </a:ext>
          </a:extLst>
        </xdr:cNvPr>
        <xdr:cNvSpPr/>
      </xdr:nvSpPr>
      <xdr:spPr>
        <a:xfrm>
          <a:off x="9544050" y="5838825"/>
          <a:ext cx="122400" cy="122400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0</xdr:colOff>
      <xdr:row>27</xdr:row>
      <xdr:rowOff>66675</xdr:rowOff>
    </xdr:from>
    <xdr:to>
      <xdr:col>13</xdr:col>
      <xdr:colOff>122400</xdr:colOff>
      <xdr:row>27</xdr:row>
      <xdr:rowOff>189075</xdr:rowOff>
    </xdr:to>
    <xdr:sp macro="" textlink="">
      <xdr:nvSpPr>
        <xdr:cNvPr id="13" name="Flecha: hacia arriba 12">
          <a:extLst>
            <a:ext uri="{FF2B5EF4-FFF2-40B4-BE49-F238E27FC236}">
              <a16:creationId xmlns:a16="http://schemas.microsoft.com/office/drawing/2014/main" id="{764148D2-D8B6-4431-8AB6-0CB6B1DC8FA9}"/>
            </a:ext>
          </a:extLst>
        </xdr:cNvPr>
        <xdr:cNvSpPr/>
      </xdr:nvSpPr>
      <xdr:spPr>
        <a:xfrm>
          <a:off x="9544050" y="5629275"/>
          <a:ext cx="122400" cy="122400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457201</xdr:colOff>
      <xdr:row>38</xdr:row>
      <xdr:rowOff>38099</xdr:rowOff>
    </xdr:from>
    <xdr:to>
      <xdr:col>4</xdr:col>
      <xdr:colOff>152401</xdr:colOff>
      <xdr:row>47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8F29F98-3EE2-492A-AE85-5D744C4CD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447675</xdr:colOff>
      <xdr:row>38</xdr:row>
      <xdr:rowOff>38099</xdr:rowOff>
    </xdr:from>
    <xdr:to>
      <xdr:col>7</xdr:col>
      <xdr:colOff>142875</xdr:colOff>
      <xdr:row>47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966A65B-31DF-464D-B850-22B4A8DF1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523876</xdr:colOff>
      <xdr:row>35</xdr:row>
      <xdr:rowOff>94935</xdr:rowOff>
    </xdr:from>
    <xdr:to>
      <xdr:col>1</xdr:col>
      <xdr:colOff>485776</xdr:colOff>
      <xdr:row>38</xdr:row>
      <xdr:rowOff>28574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9ECDD78-D974-CCB3-EB0A-DA033F26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6" y="7124385"/>
          <a:ext cx="723900" cy="54323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552451</xdr:colOff>
      <xdr:row>34</xdr:row>
      <xdr:rowOff>13999</xdr:rowOff>
    </xdr:from>
    <xdr:to>
      <xdr:col>1</xdr:col>
      <xdr:colOff>457201</xdr:colOff>
      <xdr:row>36</xdr:row>
      <xdr:rowOff>114300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ADAE338-9155-79A1-FDB9-29C8BDB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1" y="6843424"/>
          <a:ext cx="666750" cy="500351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34</xdr:row>
      <xdr:rowOff>152400</xdr:rowOff>
    </xdr:from>
    <xdr:to>
      <xdr:col>2</xdr:col>
      <xdr:colOff>114300</xdr:colOff>
      <xdr:row>36</xdr:row>
      <xdr:rowOff>76200</xdr:rowOff>
    </xdr:to>
    <xdr:sp macro="" textlink="Dataset!D14">
      <xdr:nvSpPr>
        <xdr:cNvPr id="28" name="Rectángulo 27">
          <a:extLst>
            <a:ext uri="{FF2B5EF4-FFF2-40B4-BE49-F238E27FC236}">
              <a16:creationId xmlns:a16="http://schemas.microsoft.com/office/drawing/2014/main" id="{936DEB91-AD53-4626-9FDA-03B6C1000ACB}"/>
            </a:ext>
          </a:extLst>
        </xdr:cNvPr>
        <xdr:cNvSpPr/>
      </xdr:nvSpPr>
      <xdr:spPr>
        <a:xfrm>
          <a:off x="1009650" y="6981825"/>
          <a:ext cx="6286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F783572-13E9-4D8D-B7AC-17176EA1B426}" type="TxLink">
            <a:rPr lang="en-US" sz="1200" b="1" i="1" u="none" strike="noStrike" cap="none" spc="0">
              <a:ln>
                <a:noFill/>
              </a:ln>
              <a:solidFill>
                <a:srgbClr val="00CD99"/>
              </a:solidFill>
              <a:effectLst/>
              <a:latin typeface="Calibri"/>
              <a:ea typeface="Calibri"/>
              <a:cs typeface="Calibri"/>
            </a:rPr>
            <a:pPr marL="0" indent="0" algn="l"/>
            <a:t>17</a:t>
          </a:fld>
          <a:endParaRPr lang="es-AR" sz="1200" b="1" i="1" u="none" strike="noStrike" cap="none" spc="0">
            <a:ln>
              <a:noFill/>
            </a:ln>
            <a:solidFill>
              <a:srgbClr val="00CD99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228600</xdr:colOff>
      <xdr:row>36</xdr:row>
      <xdr:rowOff>28260</xdr:rowOff>
    </xdr:from>
    <xdr:to>
      <xdr:col>2</xdr:col>
      <xdr:colOff>438149</xdr:colOff>
      <xdr:row>37</xdr:row>
      <xdr:rowOff>152085</xdr:rowOff>
    </xdr:to>
    <xdr:sp macro="" textlink="Dataset!F14">
      <xdr:nvSpPr>
        <xdr:cNvPr id="29" name="Rectángulo 28">
          <a:extLst>
            <a:ext uri="{FF2B5EF4-FFF2-40B4-BE49-F238E27FC236}">
              <a16:creationId xmlns:a16="http://schemas.microsoft.com/office/drawing/2014/main" id="{DE7E4B5A-2152-43A9-A1B4-CE9351084635}"/>
            </a:ext>
          </a:extLst>
        </xdr:cNvPr>
        <xdr:cNvSpPr/>
      </xdr:nvSpPr>
      <xdr:spPr>
        <a:xfrm>
          <a:off x="990600" y="7257735"/>
          <a:ext cx="971549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DF974C0B-CC4B-4217-93AF-7517CC92A317}" type="TxLink">
            <a:rPr lang="en-US" sz="1200" b="1" i="1" u="none" strike="noStrike" cap="none" spc="0">
              <a:ln>
                <a:noFill/>
              </a:ln>
              <a:solidFill>
                <a:srgbClr val="00CD99"/>
              </a:solidFill>
              <a:effectLst/>
              <a:latin typeface="Calibri"/>
              <a:ea typeface="Calibri"/>
              <a:cs typeface="Calibri"/>
            </a:rPr>
            <a:pPr marL="0" indent="0" algn="l"/>
            <a:t>3,080,000</a:t>
          </a:fld>
          <a:endParaRPr lang="es-AR" sz="1200" b="1" i="1" u="none" strike="noStrike" cap="none" spc="0">
            <a:ln>
              <a:noFill/>
            </a:ln>
            <a:solidFill>
              <a:srgbClr val="00CD99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219075</xdr:colOff>
      <xdr:row>37</xdr:row>
      <xdr:rowOff>190500</xdr:rowOff>
    </xdr:from>
    <xdr:to>
      <xdr:col>1</xdr:col>
      <xdr:colOff>285750</xdr:colOff>
      <xdr:row>38</xdr:row>
      <xdr:rowOff>136800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AE8E2D02-C37D-4604-AC0B-3E38DA94D3C9}"/>
            </a:ext>
          </a:extLst>
        </xdr:cNvPr>
        <xdr:cNvCxnSpPr/>
      </xdr:nvCxnSpPr>
      <xdr:spPr>
        <a:xfrm flipV="1">
          <a:off x="981075" y="7620000"/>
          <a:ext cx="66675" cy="146325"/>
        </a:xfrm>
        <a:prstGeom prst="line">
          <a:avLst/>
        </a:prstGeom>
        <a:ln>
          <a:solidFill>
            <a:srgbClr val="00CD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628650</xdr:colOff>
      <xdr:row>37</xdr:row>
      <xdr:rowOff>104874</xdr:rowOff>
    </xdr:from>
    <xdr:to>
      <xdr:col>1</xdr:col>
      <xdr:colOff>361950</xdr:colOff>
      <xdr:row>39</xdr:row>
      <xdr:rowOff>66989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5E421728-D36A-42F0-B2DA-92A8C1B73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7534374"/>
          <a:ext cx="495300" cy="3716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37</xdr:row>
      <xdr:rowOff>95250</xdr:rowOff>
    </xdr:from>
    <xdr:to>
      <xdr:col>1</xdr:col>
      <xdr:colOff>638263</xdr:colOff>
      <xdr:row>39</xdr:row>
      <xdr:rowOff>71726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8A45B49-2569-4207-AB81-AB2A60D87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524750"/>
          <a:ext cx="514438" cy="38605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</xdr:row>
      <xdr:rowOff>9525</xdr:rowOff>
    </xdr:from>
    <xdr:to>
      <xdr:col>2</xdr:col>
      <xdr:colOff>523875</xdr:colOff>
      <xdr:row>34</xdr:row>
      <xdr:rowOff>9525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7D991C5-94C5-4D75-B318-F68C57565CC6}"/>
            </a:ext>
          </a:extLst>
        </xdr:cNvPr>
        <xdr:cNvCxnSpPr/>
      </xdr:nvCxnSpPr>
      <xdr:spPr>
        <a:xfrm>
          <a:off x="762000" y="7239000"/>
          <a:ext cx="1285875" cy="0"/>
        </a:xfrm>
        <a:prstGeom prst="line">
          <a:avLst/>
        </a:prstGeom>
        <a:ln>
          <a:solidFill>
            <a:srgbClr val="00CD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34</xdr:row>
      <xdr:rowOff>9525</xdr:rowOff>
    </xdr:from>
    <xdr:to>
      <xdr:col>5</xdr:col>
      <xdr:colOff>504825</xdr:colOff>
      <xdr:row>34</xdr:row>
      <xdr:rowOff>9525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106FBB99-29E9-40EE-BCD4-216ED35946BC}"/>
            </a:ext>
          </a:extLst>
        </xdr:cNvPr>
        <xdr:cNvCxnSpPr/>
      </xdr:nvCxnSpPr>
      <xdr:spPr>
        <a:xfrm>
          <a:off x="3028950" y="7239000"/>
          <a:ext cx="1285875" cy="0"/>
        </a:xfrm>
        <a:prstGeom prst="line">
          <a:avLst/>
        </a:prstGeom>
        <a:ln>
          <a:solidFill>
            <a:srgbClr val="00CD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37</xdr:row>
      <xdr:rowOff>161925</xdr:rowOff>
    </xdr:from>
    <xdr:to>
      <xdr:col>2</xdr:col>
      <xdr:colOff>676274</xdr:colOff>
      <xdr:row>39</xdr:row>
      <xdr:rowOff>76200</xdr:rowOff>
    </xdr:to>
    <xdr:sp macro="" textlink="Dataset!G14">
      <xdr:nvSpPr>
        <xdr:cNvPr id="41" name="Rectángulo 40">
          <a:extLst>
            <a:ext uri="{FF2B5EF4-FFF2-40B4-BE49-F238E27FC236}">
              <a16:creationId xmlns:a16="http://schemas.microsoft.com/office/drawing/2014/main" id="{416F5680-CD81-4A4A-BE5C-4F753FC5A733}"/>
            </a:ext>
          </a:extLst>
        </xdr:cNvPr>
        <xdr:cNvSpPr/>
      </xdr:nvSpPr>
      <xdr:spPr>
        <a:xfrm>
          <a:off x="1228725" y="7591425"/>
          <a:ext cx="971549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DBC25FD6-1D3F-4AE9-A65A-825C7E51480C}" type="TxLink">
            <a:rPr lang="en-US" sz="1200" b="1" i="1" u="none" strike="noStrike" cap="none" spc="0">
              <a:ln>
                <a:noFill/>
              </a:ln>
              <a:solidFill>
                <a:srgbClr val="00CD99"/>
              </a:solidFill>
              <a:effectLst/>
              <a:latin typeface="Calibri"/>
              <a:ea typeface="Calibri"/>
              <a:cs typeface="Calibri"/>
            </a:rPr>
            <a:pPr marL="0" indent="0" algn="l"/>
            <a:t>181,176</a:t>
          </a:fld>
          <a:endParaRPr lang="es-AR" sz="1200" b="1" i="1" u="none" strike="noStrike" cap="none" spc="0">
            <a:ln>
              <a:noFill/>
            </a:ln>
            <a:solidFill>
              <a:srgbClr val="00CD99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3</xdr:col>
      <xdr:colOff>514350</xdr:colOff>
      <xdr:row>35</xdr:row>
      <xdr:rowOff>99986</xdr:rowOff>
    </xdr:from>
    <xdr:to>
      <xdr:col>4</xdr:col>
      <xdr:colOff>476250</xdr:colOff>
      <xdr:row>38</xdr:row>
      <xdr:rowOff>33625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5524DC7-1B61-4A9A-B01C-8C50106D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7129436"/>
          <a:ext cx="723900" cy="543239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34</xdr:row>
      <xdr:rowOff>19050</xdr:rowOff>
    </xdr:from>
    <xdr:to>
      <xdr:col>4</xdr:col>
      <xdr:colOff>447675</xdr:colOff>
      <xdr:row>36</xdr:row>
      <xdr:rowOff>119351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4867A9F-EC68-4094-8E74-97DEC17AB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6848475"/>
          <a:ext cx="666750" cy="500351"/>
        </a:xfrm>
        <a:prstGeom prst="rect">
          <a:avLst/>
        </a:prstGeom>
      </xdr:spPr>
    </xdr:pic>
    <xdr:clientData/>
  </xdr:twoCellAnchor>
  <xdr:twoCellAnchor>
    <xdr:from>
      <xdr:col>4</xdr:col>
      <xdr:colOff>238124</xdr:colOff>
      <xdr:row>34</xdr:row>
      <xdr:rowOff>157451</xdr:rowOff>
    </xdr:from>
    <xdr:to>
      <xdr:col>5</xdr:col>
      <xdr:colOff>104774</xdr:colOff>
      <xdr:row>36</xdr:row>
      <xdr:rowOff>81251</xdr:rowOff>
    </xdr:to>
    <xdr:sp macro="" textlink="Dataset!D15">
      <xdr:nvSpPr>
        <xdr:cNvPr id="45" name="Rectángulo 44">
          <a:extLst>
            <a:ext uri="{FF2B5EF4-FFF2-40B4-BE49-F238E27FC236}">
              <a16:creationId xmlns:a16="http://schemas.microsoft.com/office/drawing/2014/main" id="{243F2F2C-E4D8-4697-A5B3-793BF1ABFAC1}"/>
            </a:ext>
          </a:extLst>
        </xdr:cNvPr>
        <xdr:cNvSpPr/>
      </xdr:nvSpPr>
      <xdr:spPr>
        <a:xfrm>
          <a:off x="3286124" y="6986876"/>
          <a:ext cx="6286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5D4DF2E9-D6C9-42B8-B019-0A1BFBC347F9}" type="TxLink">
            <a:rPr lang="en-US" sz="1200" b="1" i="1" u="none" strike="noStrike" cap="none" spc="0">
              <a:ln>
                <a:noFill/>
              </a:ln>
              <a:solidFill>
                <a:srgbClr val="00CD99"/>
              </a:solidFill>
              <a:effectLst/>
              <a:latin typeface="Calibri"/>
              <a:ea typeface="Calibri"/>
              <a:cs typeface="Calibri"/>
            </a:rPr>
            <a:pPr marL="0" indent="0" algn="l"/>
            <a:t>2</a:t>
          </a:fld>
          <a:endParaRPr lang="es-AR" sz="1200" b="1" i="1" u="none" strike="noStrike" cap="none" spc="0">
            <a:ln>
              <a:noFill/>
            </a:ln>
            <a:solidFill>
              <a:srgbClr val="00CD99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219074</xdr:colOff>
      <xdr:row>36</xdr:row>
      <xdr:rowOff>33311</xdr:rowOff>
    </xdr:from>
    <xdr:to>
      <xdr:col>5</xdr:col>
      <xdr:colOff>428623</xdr:colOff>
      <xdr:row>37</xdr:row>
      <xdr:rowOff>157136</xdr:rowOff>
    </xdr:to>
    <xdr:sp macro="" textlink="Dataset!F15">
      <xdr:nvSpPr>
        <xdr:cNvPr id="47" name="Rectángulo 46">
          <a:extLst>
            <a:ext uri="{FF2B5EF4-FFF2-40B4-BE49-F238E27FC236}">
              <a16:creationId xmlns:a16="http://schemas.microsoft.com/office/drawing/2014/main" id="{1161193E-9990-4D40-A891-523359E049B2}"/>
            </a:ext>
          </a:extLst>
        </xdr:cNvPr>
        <xdr:cNvSpPr/>
      </xdr:nvSpPr>
      <xdr:spPr>
        <a:xfrm>
          <a:off x="3267074" y="7262786"/>
          <a:ext cx="971549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F703ADE-6346-4A20-9DA4-D3068D0AF437}" type="TxLink">
            <a:rPr lang="en-US" sz="1200" b="1" i="1" u="none" strike="noStrike" cap="none" spc="0">
              <a:ln>
                <a:noFill/>
              </a:ln>
              <a:solidFill>
                <a:srgbClr val="00CD99"/>
              </a:solidFill>
              <a:effectLst/>
              <a:latin typeface="Calibri"/>
              <a:ea typeface="Calibri"/>
              <a:cs typeface="Calibri"/>
            </a:rPr>
            <a:pPr marL="0" indent="0" algn="l"/>
            <a:t>195,000</a:t>
          </a:fld>
          <a:endParaRPr lang="es-AR" sz="1200" b="1" i="1" u="none" strike="noStrike" cap="none" spc="0">
            <a:ln>
              <a:noFill/>
            </a:ln>
            <a:solidFill>
              <a:srgbClr val="00CD99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3</xdr:col>
      <xdr:colOff>619124</xdr:colOff>
      <xdr:row>37</xdr:row>
      <xdr:rowOff>109925</xdr:rowOff>
    </xdr:from>
    <xdr:to>
      <xdr:col>4</xdr:col>
      <xdr:colOff>352424</xdr:colOff>
      <xdr:row>39</xdr:row>
      <xdr:rowOff>72040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D2D862E5-3A59-444A-8D63-CC3F0EC8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4" y="7539425"/>
          <a:ext cx="495300" cy="3716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37</xdr:row>
      <xdr:rowOff>100301</xdr:rowOff>
    </xdr:from>
    <xdr:to>
      <xdr:col>4</xdr:col>
      <xdr:colOff>628737</xdr:colOff>
      <xdr:row>39</xdr:row>
      <xdr:rowOff>76777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6DBAD8E1-A021-45E4-96DA-F51D8908E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299" y="7529801"/>
          <a:ext cx="514438" cy="386051"/>
        </a:xfrm>
        <a:prstGeom prst="rect">
          <a:avLst/>
        </a:prstGeom>
      </xdr:spPr>
    </xdr:pic>
    <xdr:clientData/>
  </xdr:twoCellAnchor>
  <xdr:twoCellAnchor>
    <xdr:from>
      <xdr:col>4</xdr:col>
      <xdr:colOff>457199</xdr:colOff>
      <xdr:row>37</xdr:row>
      <xdr:rowOff>166976</xdr:rowOff>
    </xdr:from>
    <xdr:to>
      <xdr:col>5</xdr:col>
      <xdr:colOff>666748</xdr:colOff>
      <xdr:row>39</xdr:row>
      <xdr:rowOff>81251</xdr:rowOff>
    </xdr:to>
    <xdr:sp macro="" textlink="Dataset!G15">
      <xdr:nvSpPr>
        <xdr:cNvPr id="57" name="Rectángulo 56">
          <a:extLst>
            <a:ext uri="{FF2B5EF4-FFF2-40B4-BE49-F238E27FC236}">
              <a16:creationId xmlns:a16="http://schemas.microsoft.com/office/drawing/2014/main" id="{EECF7700-34B7-4E89-B563-92008CCFE642}"/>
            </a:ext>
          </a:extLst>
        </xdr:cNvPr>
        <xdr:cNvSpPr/>
      </xdr:nvSpPr>
      <xdr:spPr>
        <a:xfrm>
          <a:off x="3505199" y="7596476"/>
          <a:ext cx="971549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D67E3E1A-84D4-4170-830F-4FCA2DF21BAA}" type="TxLink">
            <a:rPr lang="en-US" sz="1200" b="1" i="1" u="none" strike="noStrike" cap="none" spc="0">
              <a:ln>
                <a:noFill/>
              </a:ln>
              <a:solidFill>
                <a:srgbClr val="00CD99"/>
              </a:solidFill>
              <a:effectLst/>
              <a:latin typeface="Calibri"/>
              <a:ea typeface="Calibri"/>
              <a:cs typeface="Calibri"/>
            </a:rPr>
            <a:pPr marL="0" indent="0" algn="l"/>
            <a:t>97,500</a:t>
          </a:fld>
          <a:endParaRPr lang="es-AR" sz="1200" b="1" i="1" u="none" strike="noStrike" cap="none" spc="0">
            <a:ln>
              <a:noFill/>
            </a:ln>
            <a:solidFill>
              <a:srgbClr val="00CD99"/>
            </a:solidFill>
            <a:effectLst/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209550</xdr:colOff>
      <xdr:row>38</xdr:row>
      <xdr:rowOff>9525</xdr:rowOff>
    </xdr:from>
    <xdr:to>
      <xdr:col>4</xdr:col>
      <xdr:colOff>276225</xdr:colOff>
      <xdr:row>38</xdr:row>
      <xdr:rowOff>155850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B2A47D31-9E39-40A5-A694-06BFAB16075E}"/>
            </a:ext>
          </a:extLst>
        </xdr:cNvPr>
        <xdr:cNvCxnSpPr/>
      </xdr:nvCxnSpPr>
      <xdr:spPr>
        <a:xfrm flipV="1">
          <a:off x="3257550" y="7639050"/>
          <a:ext cx="66675" cy="146325"/>
        </a:xfrm>
        <a:prstGeom prst="line">
          <a:avLst/>
        </a:prstGeom>
        <a:ln>
          <a:solidFill>
            <a:srgbClr val="00CD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101844</xdr:colOff>
      <xdr:row>41</xdr:row>
      <xdr:rowOff>132160</xdr:rowOff>
    </xdr:from>
    <xdr:ext cx="342900" cy="233205"/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368EC15F-A0FC-4EE2-8707-F14829FCE457}"/>
            </a:ext>
          </a:extLst>
        </xdr:cNvPr>
        <xdr:cNvSpPr/>
      </xdr:nvSpPr>
      <xdr:spPr>
        <a:xfrm>
          <a:off x="2387844" y="8565448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rgbClr val="006576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16</a:t>
          </a:r>
        </a:p>
      </xdr:txBody>
    </xdr:sp>
    <xdr:clientData/>
  </xdr:oneCellAnchor>
  <xdr:oneCellAnchor>
    <xdr:from>
      <xdr:col>2</xdr:col>
      <xdr:colOff>255984</xdr:colOff>
      <xdr:row>43</xdr:row>
      <xdr:rowOff>67866</xdr:rowOff>
    </xdr:from>
    <xdr:ext cx="342900" cy="233205"/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C529C726-10CD-4029-AE9A-689E64CF9300}"/>
            </a:ext>
          </a:extLst>
        </xdr:cNvPr>
        <xdr:cNvSpPr/>
      </xdr:nvSpPr>
      <xdr:spPr>
        <a:xfrm>
          <a:off x="1779984" y="8878491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0</a:t>
          </a:r>
        </a:p>
      </xdr:txBody>
    </xdr:sp>
    <xdr:clientData/>
  </xdr:oneCellAnchor>
  <xdr:oneCellAnchor>
    <xdr:from>
      <xdr:col>2</xdr:col>
      <xdr:colOff>245910</xdr:colOff>
      <xdr:row>42</xdr:row>
      <xdr:rowOff>95251</xdr:rowOff>
    </xdr:from>
    <xdr:ext cx="207992" cy="233205"/>
    <xdr:sp macro="" textlink="">
      <xdr:nvSpPr>
        <xdr:cNvPr id="97" name="Rectángulo 96">
          <a:extLst>
            <a:ext uri="{FF2B5EF4-FFF2-40B4-BE49-F238E27FC236}">
              <a16:creationId xmlns:a16="http://schemas.microsoft.com/office/drawing/2014/main" id="{68D393F2-2425-4CBA-BBCD-D8A19B715572}"/>
            </a:ext>
          </a:extLst>
        </xdr:cNvPr>
        <xdr:cNvSpPr/>
      </xdr:nvSpPr>
      <xdr:spPr>
        <a:xfrm>
          <a:off x="1769910" y="8715376"/>
          <a:ext cx="207992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</a:t>
          </a:r>
        </a:p>
      </xdr:txBody>
    </xdr:sp>
    <xdr:clientData/>
  </xdr:oneCellAnchor>
  <xdr:oneCellAnchor>
    <xdr:from>
      <xdr:col>2</xdr:col>
      <xdr:colOff>228508</xdr:colOff>
      <xdr:row>41</xdr:row>
      <xdr:rowOff>122635</xdr:rowOff>
    </xdr:from>
    <xdr:ext cx="204146" cy="233205"/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FF5DF0F4-A276-4553-AA28-9F5775903414}"/>
            </a:ext>
          </a:extLst>
        </xdr:cNvPr>
        <xdr:cNvSpPr/>
      </xdr:nvSpPr>
      <xdr:spPr>
        <a:xfrm>
          <a:off x="1752508" y="8552260"/>
          <a:ext cx="204146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</a:t>
          </a:r>
        </a:p>
      </xdr:txBody>
    </xdr:sp>
    <xdr:clientData/>
  </xdr:oneCellAnchor>
  <xdr:oneCellAnchor>
    <xdr:from>
      <xdr:col>2</xdr:col>
      <xdr:colOff>275216</xdr:colOff>
      <xdr:row>40</xdr:row>
      <xdr:rowOff>161925</xdr:rowOff>
    </xdr:from>
    <xdr:ext cx="243895" cy="233205"/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23E5B5DB-EDBE-48EB-8692-159AC414F43F}"/>
            </a:ext>
          </a:extLst>
        </xdr:cNvPr>
        <xdr:cNvSpPr/>
      </xdr:nvSpPr>
      <xdr:spPr>
        <a:xfrm>
          <a:off x="1799216" y="8401050"/>
          <a:ext cx="24389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</a:t>
          </a:r>
        </a:p>
      </xdr:txBody>
    </xdr:sp>
    <xdr:clientData/>
  </xdr:oneCellAnchor>
  <xdr:oneCellAnchor>
    <xdr:from>
      <xdr:col>2</xdr:col>
      <xdr:colOff>382191</xdr:colOff>
      <xdr:row>40</xdr:row>
      <xdr:rowOff>64294</xdr:rowOff>
    </xdr:from>
    <xdr:ext cx="248840" cy="233205"/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F31AD873-65E3-437A-9E3D-58F028672469}"/>
            </a:ext>
          </a:extLst>
        </xdr:cNvPr>
        <xdr:cNvSpPr/>
      </xdr:nvSpPr>
      <xdr:spPr>
        <a:xfrm>
          <a:off x="1906191" y="8303419"/>
          <a:ext cx="24884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</a:t>
          </a:r>
        </a:p>
      </xdr:txBody>
    </xdr:sp>
    <xdr:clientData/>
  </xdr:oneCellAnchor>
  <xdr:oneCellAnchor>
    <xdr:from>
      <xdr:col>2</xdr:col>
      <xdr:colOff>516731</xdr:colOff>
      <xdr:row>40</xdr:row>
      <xdr:rowOff>17859</xdr:rowOff>
    </xdr:from>
    <xdr:ext cx="304800" cy="233205"/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A98D31A4-37B7-49A4-AE08-D581F1939BA0}"/>
            </a:ext>
          </a:extLst>
        </xdr:cNvPr>
        <xdr:cNvSpPr/>
      </xdr:nvSpPr>
      <xdr:spPr>
        <a:xfrm>
          <a:off x="2040731" y="8256984"/>
          <a:ext cx="3048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</a:t>
          </a:r>
        </a:p>
      </xdr:txBody>
    </xdr:sp>
    <xdr:clientData/>
  </xdr:oneCellAnchor>
  <xdr:oneCellAnchor>
    <xdr:from>
      <xdr:col>3</xdr:col>
      <xdr:colOff>47259</xdr:colOff>
      <xdr:row>40</xdr:row>
      <xdr:rowOff>175022</xdr:rowOff>
    </xdr:from>
    <xdr:ext cx="342900" cy="233205"/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F03794FD-13C4-487D-AD1A-95DE50D0E3BC}"/>
            </a:ext>
          </a:extLst>
        </xdr:cNvPr>
        <xdr:cNvSpPr/>
      </xdr:nvSpPr>
      <xdr:spPr>
        <a:xfrm>
          <a:off x="2333259" y="8417810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14</a:t>
          </a:r>
        </a:p>
      </xdr:txBody>
    </xdr:sp>
    <xdr:clientData/>
  </xdr:oneCellAnchor>
  <xdr:oneCellAnchor>
    <xdr:from>
      <xdr:col>2</xdr:col>
      <xdr:colOff>685617</xdr:colOff>
      <xdr:row>40</xdr:row>
      <xdr:rowOff>65668</xdr:rowOff>
    </xdr:from>
    <xdr:ext cx="342900" cy="233205"/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C111A9F8-6DA6-435D-97B8-644F84E22905}"/>
            </a:ext>
          </a:extLst>
        </xdr:cNvPr>
        <xdr:cNvSpPr/>
      </xdr:nvSpPr>
      <xdr:spPr>
        <a:xfrm>
          <a:off x="2209617" y="8308456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12</a:t>
          </a:r>
        </a:p>
      </xdr:txBody>
    </xdr:sp>
    <xdr:clientData/>
  </xdr:oneCellAnchor>
  <xdr:oneCellAnchor>
    <xdr:from>
      <xdr:col>5</xdr:col>
      <xdr:colOff>370284</xdr:colOff>
      <xdr:row>40</xdr:row>
      <xdr:rowOff>64661</xdr:rowOff>
    </xdr:from>
    <xdr:ext cx="260747" cy="233205"/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AF7F18C6-F254-4E78-9EAB-987417E2FD18}"/>
            </a:ext>
          </a:extLst>
        </xdr:cNvPr>
        <xdr:cNvSpPr/>
      </xdr:nvSpPr>
      <xdr:spPr>
        <a:xfrm>
          <a:off x="4180284" y="8303786"/>
          <a:ext cx="260747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</a:t>
          </a:r>
        </a:p>
      </xdr:txBody>
    </xdr:sp>
    <xdr:clientData/>
  </xdr:oneCellAnchor>
  <xdr:oneCellAnchor>
    <xdr:from>
      <xdr:col>6</xdr:col>
      <xdr:colOff>23446</xdr:colOff>
      <xdr:row>41</xdr:row>
      <xdr:rowOff>0</xdr:rowOff>
    </xdr:from>
    <xdr:ext cx="292070" cy="233205"/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65958E17-B98A-4C10-8AB7-63513439006B}"/>
            </a:ext>
          </a:extLst>
        </xdr:cNvPr>
        <xdr:cNvSpPr/>
      </xdr:nvSpPr>
      <xdr:spPr>
        <a:xfrm>
          <a:off x="4595446" y="8429625"/>
          <a:ext cx="29207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7</a:t>
          </a:r>
        </a:p>
      </xdr:txBody>
    </xdr:sp>
    <xdr:clientData/>
  </xdr:oneCellAnchor>
  <xdr:oneCellAnchor>
    <xdr:from>
      <xdr:col>5</xdr:col>
      <xdr:colOff>679664</xdr:colOff>
      <xdr:row>40</xdr:row>
      <xdr:rowOff>81145</xdr:rowOff>
    </xdr:from>
    <xdr:ext cx="290695" cy="233205"/>
    <xdr:sp macro="" textlink="">
      <xdr:nvSpPr>
        <xdr:cNvPr id="113" name="Rectángulo 112">
          <a:extLst>
            <a:ext uri="{FF2B5EF4-FFF2-40B4-BE49-F238E27FC236}">
              <a16:creationId xmlns:a16="http://schemas.microsoft.com/office/drawing/2014/main" id="{DF70ACFD-5A3C-44C6-A820-897F51D160BF}"/>
            </a:ext>
          </a:extLst>
        </xdr:cNvPr>
        <xdr:cNvSpPr/>
      </xdr:nvSpPr>
      <xdr:spPr>
        <a:xfrm>
          <a:off x="4489664" y="8320270"/>
          <a:ext cx="29069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</a:t>
          </a:r>
        </a:p>
      </xdr:txBody>
    </xdr:sp>
    <xdr:clientData/>
  </xdr:oneCellAnchor>
  <xdr:oneCellAnchor>
    <xdr:from>
      <xdr:col>5</xdr:col>
      <xdr:colOff>170809</xdr:colOff>
      <xdr:row>41</xdr:row>
      <xdr:rowOff>117689</xdr:rowOff>
    </xdr:from>
    <xdr:ext cx="275675" cy="233205"/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084FD310-662F-4358-B9BF-51ACB2D23892}"/>
            </a:ext>
          </a:extLst>
        </xdr:cNvPr>
        <xdr:cNvSpPr/>
      </xdr:nvSpPr>
      <xdr:spPr>
        <a:xfrm>
          <a:off x="3980809" y="8547314"/>
          <a:ext cx="27567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</a:t>
          </a:r>
        </a:p>
      </xdr:txBody>
    </xdr:sp>
    <xdr:clientData/>
  </xdr:oneCellAnchor>
  <xdr:oneCellAnchor>
    <xdr:from>
      <xdr:col>5</xdr:col>
      <xdr:colOff>256351</xdr:colOff>
      <xdr:row>40</xdr:row>
      <xdr:rowOff>152400</xdr:rowOff>
    </xdr:from>
    <xdr:ext cx="243711" cy="233205"/>
    <xdr:sp macro="" textlink="">
      <xdr:nvSpPr>
        <xdr:cNvPr id="115" name="Rectángulo 114">
          <a:extLst>
            <a:ext uri="{FF2B5EF4-FFF2-40B4-BE49-F238E27FC236}">
              <a16:creationId xmlns:a16="http://schemas.microsoft.com/office/drawing/2014/main" id="{9FF21660-9395-48A1-B573-459ABBCB7C02}"/>
            </a:ext>
          </a:extLst>
        </xdr:cNvPr>
        <xdr:cNvSpPr/>
      </xdr:nvSpPr>
      <xdr:spPr>
        <a:xfrm>
          <a:off x="4066351" y="8391525"/>
          <a:ext cx="243711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</a:p>
      </xdr:txBody>
    </xdr:sp>
    <xdr:clientData/>
  </xdr:oneCellAnchor>
  <xdr:oneCellAnchor>
    <xdr:from>
      <xdr:col>5</xdr:col>
      <xdr:colOff>546497</xdr:colOff>
      <xdr:row>40</xdr:row>
      <xdr:rowOff>32514</xdr:rowOff>
    </xdr:from>
    <xdr:ext cx="245269" cy="233205"/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8279448C-AC11-44C7-95F9-481C6637B7AE}"/>
            </a:ext>
          </a:extLst>
        </xdr:cNvPr>
        <xdr:cNvSpPr/>
      </xdr:nvSpPr>
      <xdr:spPr>
        <a:xfrm>
          <a:off x="4356497" y="8271639"/>
          <a:ext cx="245269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</a:t>
          </a:r>
        </a:p>
      </xdr:txBody>
    </xdr:sp>
    <xdr:clientData/>
  </xdr:oneCellAnchor>
  <xdr:oneCellAnchor>
    <xdr:from>
      <xdr:col>5</xdr:col>
      <xdr:colOff>287124</xdr:colOff>
      <xdr:row>43</xdr:row>
      <xdr:rowOff>68141</xdr:rowOff>
    </xdr:from>
    <xdr:ext cx="342900" cy="233205"/>
    <xdr:sp macro="" textlink="">
      <xdr:nvSpPr>
        <xdr:cNvPr id="117" name="Rectángulo 116">
          <a:extLst>
            <a:ext uri="{FF2B5EF4-FFF2-40B4-BE49-F238E27FC236}">
              <a16:creationId xmlns:a16="http://schemas.microsoft.com/office/drawing/2014/main" id="{BEF4A79B-E288-4392-B923-B1609D46437A}"/>
            </a:ext>
          </a:extLst>
        </xdr:cNvPr>
        <xdr:cNvSpPr/>
      </xdr:nvSpPr>
      <xdr:spPr>
        <a:xfrm>
          <a:off x="4097124" y="8882429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0</a:t>
          </a:r>
        </a:p>
      </xdr:txBody>
    </xdr:sp>
    <xdr:clientData/>
  </xdr:oneCellAnchor>
  <xdr:oneCellAnchor>
    <xdr:from>
      <xdr:col>5</xdr:col>
      <xdr:colOff>186104</xdr:colOff>
      <xdr:row>42</xdr:row>
      <xdr:rowOff>118880</xdr:rowOff>
    </xdr:from>
    <xdr:ext cx="290146" cy="233205"/>
    <xdr:sp macro="" textlink="">
      <xdr:nvSpPr>
        <xdr:cNvPr id="118" name="Rectángulo 117">
          <a:extLst>
            <a:ext uri="{FF2B5EF4-FFF2-40B4-BE49-F238E27FC236}">
              <a16:creationId xmlns:a16="http://schemas.microsoft.com/office/drawing/2014/main" id="{9DE922D1-55CA-498E-99B3-177E9452CBAD}"/>
            </a:ext>
          </a:extLst>
        </xdr:cNvPr>
        <xdr:cNvSpPr/>
      </xdr:nvSpPr>
      <xdr:spPr>
        <a:xfrm>
          <a:off x="3996104" y="8739005"/>
          <a:ext cx="290146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</a:t>
          </a:r>
        </a:p>
      </xdr:txBody>
    </xdr:sp>
    <xdr:clientData/>
  </xdr:oneCellAnchor>
  <xdr:oneCellAnchor>
    <xdr:from>
      <xdr:col>6</xdr:col>
      <xdr:colOff>53670</xdr:colOff>
      <xdr:row>42</xdr:row>
      <xdr:rowOff>121262</xdr:rowOff>
    </xdr:from>
    <xdr:ext cx="342900" cy="133350"/>
    <xdr:sp macro="" textlink="">
      <xdr:nvSpPr>
        <xdr:cNvPr id="121" name="Rectángulo 120">
          <a:extLst>
            <a:ext uri="{FF2B5EF4-FFF2-40B4-BE49-F238E27FC236}">
              <a16:creationId xmlns:a16="http://schemas.microsoft.com/office/drawing/2014/main" id="{9C6A8F58-E8D6-4E30-9405-FE44F65B3502}"/>
            </a:ext>
          </a:extLst>
        </xdr:cNvPr>
        <xdr:cNvSpPr/>
      </xdr:nvSpPr>
      <xdr:spPr>
        <a:xfrm>
          <a:off x="4625670" y="8745050"/>
          <a:ext cx="342900" cy="1333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9</a:t>
          </a:r>
        </a:p>
      </xdr:txBody>
    </xdr:sp>
    <xdr:clientData/>
  </xdr:oneCellAnchor>
  <xdr:oneCellAnchor>
    <xdr:from>
      <xdr:col>6</xdr:col>
      <xdr:colOff>123276</xdr:colOff>
      <xdr:row>41</xdr:row>
      <xdr:rowOff>137929</xdr:rowOff>
    </xdr:from>
    <xdr:ext cx="257724" cy="233205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65685843-55D9-4F02-BBC1-1DA855B03F38}"/>
            </a:ext>
          </a:extLst>
        </xdr:cNvPr>
        <xdr:cNvSpPr/>
      </xdr:nvSpPr>
      <xdr:spPr>
        <a:xfrm>
          <a:off x="4695276" y="8567554"/>
          <a:ext cx="257724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rgbClr val="006576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</a:t>
          </a:r>
        </a:p>
      </xdr:txBody>
    </xdr:sp>
    <xdr:clientData/>
  </xdr:oneCellAnchor>
  <xdr:oneCellAnchor>
    <xdr:from>
      <xdr:col>5</xdr:col>
      <xdr:colOff>671604</xdr:colOff>
      <xdr:row>43</xdr:row>
      <xdr:rowOff>47533</xdr:rowOff>
    </xdr:from>
    <xdr:ext cx="342900" cy="233205"/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BB1D99F8-A481-4867-ABF9-092B5E521901}"/>
            </a:ext>
          </a:extLst>
        </xdr:cNvPr>
        <xdr:cNvSpPr/>
      </xdr:nvSpPr>
      <xdr:spPr>
        <a:xfrm>
          <a:off x="4481604" y="8861821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</a:t>
          </a:r>
        </a:p>
      </xdr:txBody>
    </xdr:sp>
    <xdr:clientData/>
  </xdr:oneCellAnchor>
  <xdr:oneCellAnchor>
    <xdr:from>
      <xdr:col>3</xdr:col>
      <xdr:colOff>68690</xdr:colOff>
      <xdr:row>42</xdr:row>
      <xdr:rowOff>111920</xdr:rowOff>
    </xdr:from>
    <xdr:ext cx="342900" cy="133350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74FC5122-9493-4811-B567-DB349BD1EB82}"/>
            </a:ext>
          </a:extLst>
        </xdr:cNvPr>
        <xdr:cNvSpPr/>
      </xdr:nvSpPr>
      <xdr:spPr>
        <a:xfrm>
          <a:off x="2354690" y="8735708"/>
          <a:ext cx="342900" cy="1333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18</a:t>
          </a:r>
        </a:p>
      </xdr:txBody>
    </xdr:sp>
    <xdr:clientData/>
  </xdr:oneCellAnchor>
  <xdr:oneCellAnchor>
    <xdr:from>
      <xdr:col>2</xdr:col>
      <xdr:colOff>707231</xdr:colOff>
      <xdr:row>43</xdr:row>
      <xdr:rowOff>88106</xdr:rowOff>
    </xdr:from>
    <xdr:ext cx="342900" cy="233205"/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FF38B767-2635-4CC5-87B7-B9BE08777A27}"/>
            </a:ext>
          </a:extLst>
        </xdr:cNvPr>
        <xdr:cNvSpPr/>
      </xdr:nvSpPr>
      <xdr:spPr>
        <a:xfrm>
          <a:off x="2231231" y="8898731"/>
          <a:ext cx="3429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900" b="0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</a:t>
          </a:r>
        </a:p>
      </xdr:txBody>
    </xdr:sp>
    <xdr:clientData/>
  </xdr:oneCellAnchor>
  <xdr:twoCellAnchor editAs="oneCell">
    <xdr:from>
      <xdr:col>3</xdr:col>
      <xdr:colOff>29215</xdr:colOff>
      <xdr:row>41</xdr:row>
      <xdr:rowOff>144714</xdr:rowOff>
    </xdr:from>
    <xdr:to>
      <xdr:col>3</xdr:col>
      <xdr:colOff>191140</xdr:colOff>
      <xdr:row>42</xdr:row>
      <xdr:rowOff>114299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19BF9E2-B653-4079-837E-582D20C11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215" y="8578002"/>
          <a:ext cx="161925" cy="160085"/>
        </a:xfrm>
        <a:prstGeom prst="rect">
          <a:avLst/>
        </a:prstGeom>
      </xdr:spPr>
    </xdr:pic>
    <xdr:clientData/>
  </xdr:twoCellAnchor>
  <xdr:twoCellAnchor editAs="oneCell">
    <xdr:from>
      <xdr:col>6</xdr:col>
      <xdr:colOff>35169</xdr:colOff>
      <xdr:row>41</xdr:row>
      <xdr:rowOff>141501</xdr:rowOff>
    </xdr:from>
    <xdr:to>
      <xdr:col>6</xdr:col>
      <xdr:colOff>197094</xdr:colOff>
      <xdr:row>42</xdr:row>
      <xdr:rowOff>111086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9C8FC6A-7307-4CEC-995D-2E55F4ACF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69" y="8571126"/>
          <a:ext cx="161925" cy="160085"/>
        </a:xfrm>
        <a:prstGeom prst="rect">
          <a:avLst/>
        </a:prstGeom>
      </xdr:spPr>
    </xdr:pic>
    <xdr:clientData/>
  </xdr:twoCellAnchor>
  <xdr:twoCellAnchor>
    <xdr:from>
      <xdr:col>13</xdr:col>
      <xdr:colOff>19050</xdr:colOff>
      <xdr:row>22</xdr:row>
      <xdr:rowOff>57150</xdr:rowOff>
    </xdr:from>
    <xdr:to>
      <xdr:col>13</xdr:col>
      <xdr:colOff>142875</xdr:colOff>
      <xdr:row>22</xdr:row>
      <xdr:rowOff>180975</xdr:rowOff>
    </xdr:to>
    <xdr:sp macro="" textlink="">
      <xdr:nvSpPr>
        <xdr:cNvPr id="24" name="Flecha: hacia arriba 23">
          <a:extLst>
            <a:ext uri="{FF2B5EF4-FFF2-40B4-BE49-F238E27FC236}">
              <a16:creationId xmlns:a16="http://schemas.microsoft.com/office/drawing/2014/main" id="{E983DBBF-2F9A-4346-9A97-4FC9AB624723}"/>
            </a:ext>
          </a:extLst>
        </xdr:cNvPr>
        <xdr:cNvSpPr/>
      </xdr:nvSpPr>
      <xdr:spPr>
        <a:xfrm>
          <a:off x="9563100" y="4543425"/>
          <a:ext cx="123825" cy="123825"/>
        </a:xfrm>
        <a:prstGeom prst="upArrow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2" width="27.85546875" customWidth="1"/>
    <col min="3" max="3" width="8" customWidth="1"/>
    <col min="5" max="5" width="15.7109375" customWidth="1"/>
    <col min="6" max="6" width="10.140625" bestFit="1" customWidth="1"/>
    <col min="7" max="8" width="19.85546875" customWidth="1"/>
    <col min="10" max="10" width="15.5703125" bestFit="1" customWidth="1"/>
  </cols>
  <sheetData>
    <row r="1" spans="2:24" x14ac:dyDescent="0.25">
      <c r="B1" s="31" t="s">
        <v>50</v>
      </c>
      <c r="C1" s="2"/>
      <c r="E1" s="6" t="str">
        <f>RIGHT(B1,11)</f>
        <v xml:space="preserve"> 06/03/2025</v>
      </c>
      <c r="I1" s="6" t="s">
        <v>14</v>
      </c>
      <c r="J1" s="6" t="s">
        <v>18</v>
      </c>
      <c r="K1" s="6" t="s">
        <v>15</v>
      </c>
      <c r="L1" s="6" t="s">
        <v>16</v>
      </c>
      <c r="N1" s="13" t="s">
        <v>17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2:24" x14ac:dyDescent="0.25">
      <c r="I2">
        <v>100</v>
      </c>
      <c r="J2">
        <f>+D6</f>
        <v>60</v>
      </c>
      <c r="K2">
        <v>1.5</v>
      </c>
      <c r="L2">
        <f>SUM(N3:X3)-K2-J2</f>
        <v>71.833333333333343</v>
      </c>
      <c r="N2" s="13">
        <v>1</v>
      </c>
      <c r="O2" s="13">
        <v>2</v>
      </c>
      <c r="P2" s="13">
        <v>3</v>
      </c>
      <c r="Q2" s="13">
        <v>4</v>
      </c>
      <c r="R2" s="13">
        <v>5</v>
      </c>
      <c r="S2" s="13">
        <v>6</v>
      </c>
      <c r="T2" s="13">
        <v>7</v>
      </c>
      <c r="U2" s="13">
        <v>8</v>
      </c>
      <c r="V2" s="13">
        <v>9</v>
      </c>
      <c r="W2" s="13">
        <v>10</v>
      </c>
      <c r="X2" s="13"/>
    </row>
    <row r="3" spans="2:24" x14ac:dyDescent="0.25">
      <c r="B3" s="6" t="s">
        <v>0</v>
      </c>
      <c r="C3" s="6" t="s">
        <v>29</v>
      </c>
      <c r="D3" s="6" t="s">
        <v>3</v>
      </c>
      <c r="E3" s="6" t="s">
        <v>4</v>
      </c>
      <c r="F3" s="13" t="s">
        <v>42</v>
      </c>
      <c r="G3" s="6" t="s">
        <v>37</v>
      </c>
      <c r="K3">
        <f>+K2/X3</f>
        <v>4.4999999999999998E-2</v>
      </c>
      <c r="N3" s="13">
        <v>10</v>
      </c>
      <c r="O3" s="13">
        <v>10</v>
      </c>
      <c r="P3" s="13">
        <v>10</v>
      </c>
      <c r="Q3" s="13">
        <v>10</v>
      </c>
      <c r="R3" s="13">
        <v>10</v>
      </c>
      <c r="S3" s="13">
        <v>10</v>
      </c>
      <c r="T3" s="13">
        <v>10</v>
      </c>
      <c r="U3" s="13">
        <v>10</v>
      </c>
      <c r="V3" s="13">
        <v>10</v>
      </c>
      <c r="W3" s="13">
        <v>10</v>
      </c>
      <c r="X3" s="13">
        <f>SUM(N3:W3)/3</f>
        <v>33.333333333333336</v>
      </c>
    </row>
    <row r="4" spans="2:24" x14ac:dyDescent="0.25">
      <c r="B4" t="s">
        <v>1</v>
      </c>
      <c r="C4" t="s">
        <v>30</v>
      </c>
      <c r="D4">
        <v>41</v>
      </c>
      <c r="E4" s="1">
        <v>13102235</v>
      </c>
      <c r="F4" s="34">
        <f>+E4</f>
        <v>13102235</v>
      </c>
      <c r="G4" s="12">
        <f>+E4/D4</f>
        <v>319566.70731707319</v>
      </c>
    </row>
    <row r="5" spans="2:24" x14ac:dyDescent="0.25">
      <c r="B5" t="s">
        <v>2</v>
      </c>
      <c r="C5" t="s">
        <v>30</v>
      </c>
      <c r="D5">
        <v>19</v>
      </c>
      <c r="E5" s="1">
        <v>5474715</v>
      </c>
      <c r="F5" s="34">
        <f>+E5</f>
        <v>5474715</v>
      </c>
      <c r="G5" s="12">
        <f>+E5/D5</f>
        <v>288142.89473684208</v>
      </c>
    </row>
    <row r="6" spans="2:24" x14ac:dyDescent="0.25">
      <c r="B6" s="5" t="s">
        <v>5</v>
      </c>
      <c r="C6" s="5"/>
      <c r="D6" s="2">
        <f>+D4+D5</f>
        <v>60</v>
      </c>
      <c r="E6" s="4">
        <f>+E4+E5</f>
        <v>18576950</v>
      </c>
      <c r="F6" s="34"/>
      <c r="I6" t="s">
        <v>40</v>
      </c>
    </row>
    <row r="7" spans="2:24" x14ac:dyDescent="0.25">
      <c r="F7" s="34"/>
      <c r="I7" t="s">
        <v>41</v>
      </c>
    </row>
    <row r="8" spans="2:24" x14ac:dyDescent="0.25">
      <c r="B8" s="6" t="s">
        <v>6</v>
      </c>
      <c r="C8" s="6"/>
      <c r="D8" s="6" t="s">
        <v>3</v>
      </c>
      <c r="E8" s="6" t="s">
        <v>4</v>
      </c>
      <c r="F8" s="34"/>
      <c r="I8" s="13" t="str">
        <f>+B29</f>
        <v>Academica</v>
      </c>
      <c r="J8" s="32">
        <f>+E29</f>
        <v>25129166</v>
      </c>
    </row>
    <row r="9" spans="2:24" x14ac:dyDescent="0.25">
      <c r="B9" t="s">
        <v>1</v>
      </c>
      <c r="C9" t="s">
        <v>30</v>
      </c>
      <c r="D9">
        <v>26</v>
      </c>
      <c r="E9" s="1">
        <v>3694530</v>
      </c>
      <c r="F9" s="34">
        <f>+E9</f>
        <v>3694530</v>
      </c>
      <c r="G9" s="12">
        <f>+E9/D9</f>
        <v>142097.30769230769</v>
      </c>
      <c r="I9" s="13" t="str">
        <f>+B30</f>
        <v>Posgrado</v>
      </c>
      <c r="J9" s="32">
        <f>+E30</f>
        <v>3275000</v>
      </c>
    </row>
    <row r="10" spans="2:24" x14ac:dyDescent="0.25">
      <c r="B10" t="s">
        <v>2</v>
      </c>
      <c r="C10" t="s">
        <v>30</v>
      </c>
      <c r="D10">
        <v>26</v>
      </c>
      <c r="E10" s="1">
        <v>2857686</v>
      </c>
      <c r="F10" s="34">
        <f>+E10</f>
        <v>2857686</v>
      </c>
      <c r="G10" s="12">
        <f>+E10/D10</f>
        <v>109911</v>
      </c>
      <c r="I10" s="13" t="str">
        <f>+B31</f>
        <v>Ext</v>
      </c>
      <c r="J10" s="32">
        <f>+E31</f>
        <v>557000</v>
      </c>
    </row>
    <row r="11" spans="2:24" x14ac:dyDescent="0.25">
      <c r="B11" s="5" t="s">
        <v>5</v>
      </c>
      <c r="C11" s="5"/>
      <c r="D11" s="2">
        <f>+D9+D10</f>
        <v>52</v>
      </c>
      <c r="E11" s="4">
        <f>+E9+E10</f>
        <v>6552216</v>
      </c>
      <c r="F11" s="34"/>
      <c r="I11" s="13"/>
      <c r="J11" s="13"/>
      <c r="M11" s="24"/>
    </row>
    <row r="12" spans="2:24" x14ac:dyDescent="0.25">
      <c r="B12" s="58" t="s">
        <v>5</v>
      </c>
      <c r="C12" s="59"/>
      <c r="D12" s="59">
        <f>+D11+D6</f>
        <v>112</v>
      </c>
      <c r="E12" s="60">
        <f>+E11+E6</f>
        <v>25129166</v>
      </c>
      <c r="F12" s="34"/>
      <c r="G12" s="3"/>
      <c r="H12" s="3"/>
      <c r="I12" s="13" t="str">
        <f t="shared" ref="I12:J14" si="0">+I8</f>
        <v>Academica</v>
      </c>
      <c r="J12" s="33">
        <f t="shared" si="0"/>
        <v>25129166</v>
      </c>
    </row>
    <row r="13" spans="2:24" x14ac:dyDescent="0.25">
      <c r="B13" s="6" t="s">
        <v>7</v>
      </c>
      <c r="C13" s="6"/>
      <c r="D13" s="6" t="s">
        <v>3</v>
      </c>
      <c r="E13" s="6" t="s">
        <v>4</v>
      </c>
      <c r="F13" s="34"/>
      <c r="I13" s="13" t="str">
        <f t="shared" si="0"/>
        <v>Posgrado</v>
      </c>
      <c r="J13" s="33">
        <f t="shared" si="0"/>
        <v>3275000</v>
      </c>
    </row>
    <row r="14" spans="2:24" x14ac:dyDescent="0.25">
      <c r="B14" t="s">
        <v>20</v>
      </c>
      <c r="C14" t="s">
        <v>32</v>
      </c>
      <c r="D14">
        <v>17</v>
      </c>
      <c r="E14" s="1">
        <v>3080000</v>
      </c>
      <c r="F14" s="34">
        <f>+E14</f>
        <v>3080000</v>
      </c>
      <c r="G14" s="12">
        <f>+E14/D14</f>
        <v>181176.4705882353</v>
      </c>
      <c r="I14" s="13" t="str">
        <f t="shared" si="0"/>
        <v>Ext</v>
      </c>
      <c r="J14" s="33">
        <f t="shared" si="0"/>
        <v>557000</v>
      </c>
    </row>
    <row r="15" spans="2:24" x14ac:dyDescent="0.25">
      <c r="B15" t="s">
        <v>21</v>
      </c>
      <c r="C15" t="s">
        <v>32</v>
      </c>
      <c r="D15">
        <v>2</v>
      </c>
      <c r="E15" s="1">
        <v>195000</v>
      </c>
      <c r="F15" s="34">
        <f>+E15</f>
        <v>195000</v>
      </c>
      <c r="G15" s="12">
        <f>+E15/D15</f>
        <v>97500</v>
      </c>
    </row>
    <row r="16" spans="2:24" x14ac:dyDescent="0.25">
      <c r="B16" s="5" t="s">
        <v>5</v>
      </c>
      <c r="C16" s="5"/>
      <c r="D16" s="2">
        <f>+D14+D15</f>
        <v>19</v>
      </c>
      <c r="E16" s="4">
        <f>+E14+E15</f>
        <v>3275000</v>
      </c>
      <c r="F16" s="34"/>
      <c r="I16" s="13" t="s">
        <v>5</v>
      </c>
      <c r="J16" s="33">
        <f>+J12+J13+J14</f>
        <v>28961166</v>
      </c>
    </row>
    <row r="17" spans="2:24" x14ac:dyDescent="0.25">
      <c r="B17" s="58" t="s">
        <v>5</v>
      </c>
      <c r="C17" s="59"/>
      <c r="D17" s="59">
        <f>+D16</f>
        <v>19</v>
      </c>
      <c r="E17" s="60">
        <f>+E16</f>
        <v>3275000</v>
      </c>
      <c r="F17" s="34"/>
    </row>
    <row r="18" spans="2:24" x14ac:dyDescent="0.25">
      <c r="B18" s="6" t="s">
        <v>8</v>
      </c>
      <c r="C18" s="6"/>
      <c r="D18" s="6" t="s">
        <v>3</v>
      </c>
      <c r="E18" s="6" t="s">
        <v>4</v>
      </c>
      <c r="F18" s="34"/>
    </row>
    <row r="19" spans="2:24" x14ac:dyDescent="0.25">
      <c r="B19" t="s">
        <v>9</v>
      </c>
      <c r="C19" t="s">
        <v>31</v>
      </c>
      <c r="D19">
        <v>3</v>
      </c>
      <c r="E19" s="1">
        <v>212000</v>
      </c>
      <c r="F19" s="34">
        <f>+E19</f>
        <v>212000</v>
      </c>
      <c r="G19" s="12">
        <f>+E19/D19</f>
        <v>70666.666666666672</v>
      </c>
    </row>
    <row r="20" spans="2:24" x14ac:dyDescent="0.25">
      <c r="B20" t="s">
        <v>10</v>
      </c>
      <c r="C20" t="s">
        <v>31</v>
      </c>
      <c r="D20">
        <v>4</v>
      </c>
      <c r="E20" s="1">
        <v>175000</v>
      </c>
      <c r="F20" s="34">
        <f>+E20</f>
        <v>175000</v>
      </c>
      <c r="G20" s="12">
        <f>+E20/D20</f>
        <v>43750</v>
      </c>
      <c r="I20" t="s">
        <v>45</v>
      </c>
    </row>
    <row r="21" spans="2:24" x14ac:dyDescent="0.25">
      <c r="B21" s="5" t="s">
        <v>5</v>
      </c>
      <c r="C21" s="5"/>
      <c r="D21" s="2">
        <f>+D19+D20</f>
        <v>7</v>
      </c>
      <c r="E21" s="4">
        <f>+E19+E20</f>
        <v>387000</v>
      </c>
      <c r="F21" s="34"/>
      <c r="I21" s="6" t="s">
        <v>14</v>
      </c>
      <c r="J21" s="6" t="s">
        <v>18</v>
      </c>
      <c r="K21" s="6" t="s">
        <v>15</v>
      </c>
      <c r="L21" s="6" t="s">
        <v>16</v>
      </c>
      <c r="N21" s="13" t="s">
        <v>44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2:24" x14ac:dyDescent="0.25">
      <c r="F22" s="34"/>
      <c r="I22">
        <v>16</v>
      </c>
      <c r="J22">
        <f>+D14</f>
        <v>17</v>
      </c>
      <c r="K22">
        <f>+X23*0.045</f>
        <v>0.3</v>
      </c>
      <c r="L22">
        <f>SUM(N23:X23)-K22-J22</f>
        <v>9.3666666666666671</v>
      </c>
      <c r="N22" s="13">
        <v>1</v>
      </c>
      <c r="O22" s="13">
        <v>2</v>
      </c>
      <c r="P22" s="13">
        <v>3</v>
      </c>
      <c r="Q22" s="13">
        <v>4</v>
      </c>
      <c r="R22" s="13">
        <v>5</v>
      </c>
      <c r="S22" s="13">
        <v>6</v>
      </c>
      <c r="T22" s="13">
        <v>7</v>
      </c>
      <c r="U22" s="13">
        <v>8</v>
      </c>
      <c r="V22" s="13">
        <v>9</v>
      </c>
      <c r="W22" s="13">
        <v>10</v>
      </c>
      <c r="X22" s="13"/>
    </row>
    <row r="23" spans="2:24" x14ac:dyDescent="0.25">
      <c r="B23" s="6" t="s">
        <v>11</v>
      </c>
      <c r="C23" s="6"/>
      <c r="D23" s="6" t="s">
        <v>3</v>
      </c>
      <c r="E23" s="6" t="s">
        <v>4</v>
      </c>
      <c r="F23" s="34"/>
      <c r="N23" s="13">
        <v>2</v>
      </c>
      <c r="O23" s="13">
        <v>2</v>
      </c>
      <c r="P23" s="13">
        <v>2</v>
      </c>
      <c r="Q23" s="13">
        <v>2</v>
      </c>
      <c r="R23" s="13">
        <v>2</v>
      </c>
      <c r="S23" s="13">
        <v>2</v>
      </c>
      <c r="T23" s="13">
        <v>2</v>
      </c>
      <c r="U23" s="13">
        <v>2</v>
      </c>
      <c r="V23" s="13">
        <v>2</v>
      </c>
      <c r="W23" s="13">
        <v>2</v>
      </c>
      <c r="X23" s="13">
        <f>SUM(N23:W23)/3</f>
        <v>6.666666666666667</v>
      </c>
    </row>
    <row r="24" spans="2:24" x14ac:dyDescent="0.25">
      <c r="B24" t="s">
        <v>12</v>
      </c>
      <c r="C24" t="s">
        <v>31</v>
      </c>
      <c r="D24">
        <v>1</v>
      </c>
      <c r="E24" s="1">
        <v>90000</v>
      </c>
      <c r="F24" s="34">
        <f>+E24</f>
        <v>90000</v>
      </c>
      <c r="G24" s="12">
        <f>+E24/D24</f>
        <v>90000</v>
      </c>
      <c r="I24" t="s">
        <v>46</v>
      </c>
    </row>
    <row r="25" spans="2:24" x14ac:dyDescent="0.25">
      <c r="B25" t="s">
        <v>13</v>
      </c>
      <c r="C25" t="s">
        <v>31</v>
      </c>
      <c r="D25">
        <v>1</v>
      </c>
      <c r="E25" s="1">
        <v>80000</v>
      </c>
      <c r="F25" s="34">
        <f>+E25</f>
        <v>80000</v>
      </c>
      <c r="G25" s="12">
        <f>+E25/D25</f>
        <v>80000</v>
      </c>
      <c r="I25" s="6" t="s">
        <v>14</v>
      </c>
      <c r="J25" s="6" t="s">
        <v>18</v>
      </c>
      <c r="K25" s="6" t="s">
        <v>15</v>
      </c>
      <c r="L25" s="6" t="s">
        <v>16</v>
      </c>
      <c r="N25" s="13" t="s">
        <v>47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2:24" x14ac:dyDescent="0.25">
      <c r="B26" s="5" t="s">
        <v>5</v>
      </c>
      <c r="C26" s="5"/>
      <c r="D26" s="2">
        <f>+D24+D25</f>
        <v>2</v>
      </c>
      <c r="E26" s="4">
        <f>+E24+E25</f>
        <v>170000</v>
      </c>
      <c r="I26">
        <v>8</v>
      </c>
      <c r="J26">
        <f>+D15</f>
        <v>2</v>
      </c>
      <c r="K26">
        <f>+X27*0.045</f>
        <v>0.15</v>
      </c>
      <c r="L26">
        <f>SUM(N27:X27)-K26-J26</f>
        <v>11.183333333333334</v>
      </c>
      <c r="N26" s="13">
        <v>1</v>
      </c>
      <c r="O26" s="13">
        <v>2</v>
      </c>
      <c r="P26" s="13">
        <v>3</v>
      </c>
      <c r="Q26" s="13">
        <v>4</v>
      </c>
      <c r="R26" s="13">
        <v>5</v>
      </c>
      <c r="S26" s="13">
        <v>6</v>
      </c>
      <c r="T26" s="13">
        <v>7</v>
      </c>
      <c r="U26" s="13">
        <v>8</v>
      </c>
      <c r="V26" s="13">
        <v>9</v>
      </c>
      <c r="W26" s="13">
        <v>10</v>
      </c>
      <c r="X26" s="13"/>
    </row>
    <row r="27" spans="2:24" x14ac:dyDescent="0.25">
      <c r="B27" s="5" t="s">
        <v>5</v>
      </c>
      <c r="C27" s="5"/>
      <c r="D27" s="2">
        <f>+D26+D21+D16+D11+D6</f>
        <v>140</v>
      </c>
      <c r="E27" s="4">
        <f>+E26+E21+E16+E11+E6</f>
        <v>28961166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f>SUM(N27:W27)/3</f>
        <v>3.3333333333333335</v>
      </c>
    </row>
    <row r="28" spans="2:24" x14ac:dyDescent="0.25">
      <c r="B28" s="58" t="s">
        <v>5</v>
      </c>
      <c r="C28" s="59"/>
      <c r="D28" s="59">
        <f>+D21+D26</f>
        <v>9</v>
      </c>
      <c r="E28" s="60">
        <f>+E27</f>
        <v>28961166</v>
      </c>
    </row>
    <row r="29" spans="2:24" x14ac:dyDescent="0.25">
      <c r="B29" s="5" t="s">
        <v>30</v>
      </c>
      <c r="D29" s="2"/>
      <c r="E29" s="16">
        <f>SUMIF(C4:C27,B29,E4:E27)</f>
        <v>25129166</v>
      </c>
    </row>
    <row r="30" spans="2:24" x14ac:dyDescent="0.25">
      <c r="B30" s="5" t="s">
        <v>32</v>
      </c>
      <c r="C30" s="5"/>
      <c r="D30" s="2"/>
      <c r="E30" s="16">
        <f>SUMIF(C5:C28,B30,E5:E28)</f>
        <v>3275000</v>
      </c>
    </row>
    <row r="31" spans="2:24" x14ac:dyDescent="0.25">
      <c r="B31" s="5" t="s">
        <v>31</v>
      </c>
      <c r="C31" s="5"/>
      <c r="D31" s="2"/>
      <c r="E31" s="16">
        <f>SUMIF(C6:C29,B31,E6:E29)</f>
        <v>557000</v>
      </c>
    </row>
    <row r="32" spans="2:24" x14ac:dyDescent="0.25">
      <c r="B32" s="5"/>
      <c r="C32" s="5"/>
      <c r="D32" s="2"/>
      <c r="E32" s="4"/>
    </row>
    <row r="33" spans="2:6" x14ac:dyDescent="0.25">
      <c r="B33" s="14"/>
      <c r="C33" s="14"/>
      <c r="D33" s="14"/>
      <c r="E33" s="14"/>
      <c r="F33" s="14"/>
    </row>
    <row r="35" spans="2:6" x14ac:dyDescent="0.25">
      <c r="B35" s="31" t="s">
        <v>19</v>
      </c>
      <c r="C35" s="2"/>
      <c r="E35" s="6" t="str">
        <f>RIGHT(B35,5)</f>
        <v>27/02</v>
      </c>
    </row>
    <row r="37" spans="2:6" x14ac:dyDescent="0.25">
      <c r="B37" s="6" t="s">
        <v>0</v>
      </c>
      <c r="C37" s="6"/>
      <c r="D37" s="6" t="s">
        <v>3</v>
      </c>
      <c r="E37" s="6" t="s">
        <v>4</v>
      </c>
    </row>
    <row r="38" spans="2:6" x14ac:dyDescent="0.25">
      <c r="B38" t="s">
        <v>1</v>
      </c>
      <c r="D38">
        <v>39</v>
      </c>
      <c r="E38" s="1">
        <v>12408155</v>
      </c>
      <c r="F38" s="12">
        <f>+E38</f>
        <v>12408155</v>
      </c>
    </row>
    <row r="39" spans="2:6" x14ac:dyDescent="0.25">
      <c r="B39" t="s">
        <v>2</v>
      </c>
      <c r="D39">
        <v>14</v>
      </c>
      <c r="E39" s="1">
        <v>4684235</v>
      </c>
      <c r="F39" s="12">
        <f>+E39</f>
        <v>4684235</v>
      </c>
    </row>
    <row r="40" spans="2:6" x14ac:dyDescent="0.25">
      <c r="B40" s="5" t="s">
        <v>5</v>
      </c>
      <c r="C40" s="5"/>
      <c r="D40" s="2">
        <f>+D38+D39</f>
        <v>53</v>
      </c>
      <c r="E40" s="4">
        <f>+E38+E39</f>
        <v>17092390</v>
      </c>
      <c r="F40" s="12"/>
    </row>
    <row r="41" spans="2:6" x14ac:dyDescent="0.25">
      <c r="F41" s="12"/>
    </row>
    <row r="42" spans="2:6" x14ac:dyDescent="0.25">
      <c r="B42" s="6" t="s">
        <v>6</v>
      </c>
      <c r="C42" s="6"/>
      <c r="D42" s="6" t="s">
        <v>3</v>
      </c>
      <c r="E42" s="6" t="s">
        <v>4</v>
      </c>
      <c r="F42" s="12"/>
    </row>
    <row r="43" spans="2:6" x14ac:dyDescent="0.25">
      <c r="B43" t="s">
        <v>1</v>
      </c>
      <c r="D43">
        <v>26</v>
      </c>
      <c r="E43" s="1">
        <v>3694530</v>
      </c>
      <c r="F43" s="12">
        <f>+E43</f>
        <v>3694530</v>
      </c>
    </row>
    <row r="44" spans="2:6" x14ac:dyDescent="0.25">
      <c r="B44" t="s">
        <v>2</v>
      </c>
      <c r="D44">
        <v>26</v>
      </c>
      <c r="E44" s="1">
        <v>2857686</v>
      </c>
      <c r="F44" s="12">
        <f>+E44</f>
        <v>2857686</v>
      </c>
    </row>
    <row r="45" spans="2:6" x14ac:dyDescent="0.25">
      <c r="B45" s="5" t="s">
        <v>5</v>
      </c>
      <c r="C45" s="5"/>
      <c r="D45" s="2">
        <f>+D43+D44</f>
        <v>52</v>
      </c>
      <c r="E45" s="4">
        <f>+E43+E44</f>
        <v>6552216</v>
      </c>
      <c r="F45" s="12"/>
    </row>
    <row r="46" spans="2:6" x14ac:dyDescent="0.25">
      <c r="F46" s="12"/>
    </row>
    <row r="47" spans="2:6" x14ac:dyDescent="0.25">
      <c r="B47" s="6" t="s">
        <v>7</v>
      </c>
      <c r="C47" s="6"/>
      <c r="D47" s="6" t="s">
        <v>3</v>
      </c>
      <c r="E47" s="6" t="s">
        <v>4</v>
      </c>
      <c r="F47" s="12"/>
    </row>
    <row r="48" spans="2:6" x14ac:dyDescent="0.25">
      <c r="B48" t="s">
        <v>20</v>
      </c>
      <c r="D48">
        <v>15</v>
      </c>
      <c r="E48" s="1">
        <v>2720000</v>
      </c>
      <c r="F48" s="12">
        <f>+E48</f>
        <v>2720000</v>
      </c>
    </row>
    <row r="49" spans="2:6" x14ac:dyDescent="0.25">
      <c r="B49" t="s">
        <v>21</v>
      </c>
      <c r="D49">
        <v>1</v>
      </c>
      <c r="E49" s="1">
        <v>120000</v>
      </c>
      <c r="F49" s="12">
        <f>+E49</f>
        <v>120000</v>
      </c>
    </row>
    <row r="50" spans="2:6" x14ac:dyDescent="0.25">
      <c r="B50" s="5" t="s">
        <v>5</v>
      </c>
      <c r="C50" s="5"/>
      <c r="D50" s="2">
        <f>+D48+D49</f>
        <v>16</v>
      </c>
      <c r="E50" s="4">
        <f>+E48+E49</f>
        <v>2840000</v>
      </c>
      <c r="F50" s="12"/>
    </row>
    <row r="51" spans="2:6" x14ac:dyDescent="0.25">
      <c r="F51" s="12"/>
    </row>
    <row r="52" spans="2:6" x14ac:dyDescent="0.25">
      <c r="B52" s="6" t="s">
        <v>8</v>
      </c>
      <c r="C52" s="6"/>
      <c r="D52" s="6" t="s">
        <v>3</v>
      </c>
      <c r="E52" s="6" t="s">
        <v>4</v>
      </c>
      <c r="F52" s="12"/>
    </row>
    <row r="53" spans="2:6" x14ac:dyDescent="0.25">
      <c r="B53" t="s">
        <v>9</v>
      </c>
      <c r="D53">
        <v>3</v>
      </c>
      <c r="E53" s="1">
        <v>212000</v>
      </c>
      <c r="F53" s="12">
        <f>+E53</f>
        <v>212000</v>
      </c>
    </row>
    <row r="54" spans="2:6" x14ac:dyDescent="0.25">
      <c r="B54" t="s">
        <v>10</v>
      </c>
      <c r="D54">
        <v>2</v>
      </c>
      <c r="E54" s="1">
        <v>100000</v>
      </c>
      <c r="F54" s="12">
        <f>+E54</f>
        <v>100000</v>
      </c>
    </row>
    <row r="55" spans="2:6" x14ac:dyDescent="0.25">
      <c r="B55" s="5" t="s">
        <v>5</v>
      </c>
      <c r="C55" s="5"/>
      <c r="D55" s="2">
        <f>+D53+D54</f>
        <v>5</v>
      </c>
      <c r="E55" s="4">
        <f>+E53+E54</f>
        <v>312000</v>
      </c>
      <c r="F55" s="12"/>
    </row>
    <row r="56" spans="2:6" x14ac:dyDescent="0.25">
      <c r="F56" s="12"/>
    </row>
    <row r="57" spans="2:6" x14ac:dyDescent="0.25">
      <c r="B57" s="6" t="s">
        <v>11</v>
      </c>
      <c r="C57" s="6"/>
      <c r="D57" s="6" t="s">
        <v>3</v>
      </c>
      <c r="E57" s="6" t="s">
        <v>4</v>
      </c>
      <c r="F57" s="12"/>
    </row>
    <row r="58" spans="2:6" x14ac:dyDescent="0.25">
      <c r="B58" t="s">
        <v>12</v>
      </c>
      <c r="D58">
        <v>0</v>
      </c>
      <c r="E58" s="1">
        <v>0</v>
      </c>
      <c r="F58" s="12">
        <f>+E58</f>
        <v>0</v>
      </c>
    </row>
    <row r="59" spans="2:6" x14ac:dyDescent="0.25">
      <c r="B59" t="s">
        <v>13</v>
      </c>
      <c r="D59">
        <v>0</v>
      </c>
      <c r="E59" s="1">
        <v>0</v>
      </c>
      <c r="F59" s="12">
        <f>+E59</f>
        <v>0</v>
      </c>
    </row>
    <row r="60" spans="2:6" x14ac:dyDescent="0.25">
      <c r="B60" s="5" t="s">
        <v>5</v>
      </c>
      <c r="C60" s="5"/>
      <c r="D60" s="2">
        <f>+D58+D59</f>
        <v>0</v>
      </c>
      <c r="E60" s="4">
        <f>+E58+E59</f>
        <v>0</v>
      </c>
    </row>
    <row r="62" spans="2:6" x14ac:dyDescent="0.25">
      <c r="E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F5E9-C5CF-4BC8-8D9E-2E3DAC4F9A40}">
  <sheetPr>
    <pageSetUpPr fitToPage="1"/>
  </sheetPr>
  <dimension ref="A1:P47"/>
  <sheetViews>
    <sheetView tabSelected="1" topLeftCell="A4" zoomScaleNormal="100" workbookViewId="0">
      <selection activeCell="J18" sqref="J18"/>
    </sheetView>
  </sheetViews>
  <sheetFormatPr baseColWidth="10" defaultRowHeight="15" x14ac:dyDescent="0.25"/>
  <cols>
    <col min="9" max="9" width="6" customWidth="1"/>
  </cols>
  <sheetData>
    <row r="1" spans="1:1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9.5" x14ac:dyDescent="0.25">
      <c r="A2" s="7"/>
      <c r="B2" s="7"/>
      <c r="C2" s="7"/>
      <c r="D2" s="7"/>
      <c r="E2" s="25" t="s">
        <v>43</v>
      </c>
      <c r="F2" s="7"/>
      <c r="G2" s="9"/>
      <c r="H2" s="7"/>
      <c r="I2" s="7"/>
      <c r="J2" s="7"/>
      <c r="K2" s="7"/>
      <c r="L2" s="7"/>
      <c r="M2" s="7"/>
      <c r="N2" s="65" t="s">
        <v>28</v>
      </c>
      <c r="O2" s="65"/>
      <c r="P2" s="7"/>
    </row>
    <row r="3" spans="1:16" ht="15.75" x14ac:dyDescent="0.25">
      <c r="A3" s="7"/>
      <c r="B3" s="7"/>
      <c r="C3" s="7"/>
      <c r="D3" s="7"/>
      <c r="E3" s="10" t="str">
        <f>CONCATENATE("| Información actualizada al ",Dataset!E1,)</f>
        <v>| Información actualizada al  06/03/2025</v>
      </c>
      <c r="F3" s="7"/>
      <c r="G3" s="7"/>
      <c r="H3" s="7"/>
      <c r="I3" s="7"/>
      <c r="J3" s="7"/>
      <c r="K3" s="7"/>
      <c r="L3" s="7"/>
      <c r="M3" s="7"/>
      <c r="N3" s="65"/>
      <c r="O3" s="65"/>
      <c r="P3" s="7"/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6.5" x14ac:dyDescent="0.25">
      <c r="A7" s="7"/>
      <c r="B7" s="63" t="s">
        <v>48</v>
      </c>
      <c r="C7" s="63"/>
      <c r="D7" s="63"/>
      <c r="E7" s="63"/>
      <c r="F7" s="63"/>
      <c r="G7" s="63"/>
      <c r="H7" s="63"/>
      <c r="I7" s="7"/>
      <c r="J7" s="63" t="s">
        <v>36</v>
      </c>
      <c r="K7" s="63"/>
      <c r="L7" s="63"/>
      <c r="M7" s="63"/>
      <c r="N7" s="63"/>
      <c r="O7" s="63"/>
      <c r="P7" s="63"/>
    </row>
    <row r="8" spans="1:16" ht="16.5" customHeight="1" x14ac:dyDescent="0.25">
      <c r="A8" s="7"/>
      <c r="B8" s="64"/>
      <c r="C8" s="64"/>
      <c r="D8" s="64"/>
      <c r="E8" s="64"/>
      <c r="F8" s="64"/>
      <c r="G8" s="64"/>
      <c r="H8" s="64"/>
      <c r="I8" s="7"/>
      <c r="J8" s="66"/>
      <c r="K8" s="66"/>
      <c r="L8" s="7"/>
      <c r="M8" s="7"/>
      <c r="N8" s="7"/>
      <c r="O8" s="7"/>
      <c r="P8" s="7"/>
    </row>
    <row r="9" spans="1:16" ht="18" x14ac:dyDescent="0.25">
      <c r="A9" s="7"/>
      <c r="B9" s="41" t="s">
        <v>1</v>
      </c>
      <c r="C9" s="37"/>
      <c r="D9" s="37"/>
      <c r="E9" s="37"/>
      <c r="F9" s="37"/>
      <c r="G9" s="37"/>
      <c r="H9" s="3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7"/>
      <c r="B10" s="8"/>
      <c r="C10" s="42" t="s">
        <v>38</v>
      </c>
      <c r="D10" s="37"/>
      <c r="E10" s="37"/>
      <c r="F10" s="37"/>
      <c r="G10" s="37"/>
      <c r="H10" s="37"/>
      <c r="I10" s="7"/>
      <c r="J10" s="7"/>
      <c r="K10" s="7"/>
      <c r="L10" s="7"/>
      <c r="M10" s="7"/>
      <c r="N10" s="7"/>
      <c r="O10" s="7"/>
      <c r="P10" s="7"/>
    </row>
    <row r="11" spans="1:16" ht="18" x14ac:dyDescent="0.25">
      <c r="A11" s="8"/>
      <c r="B11" s="9"/>
      <c r="C11" s="37"/>
      <c r="D11" s="37"/>
      <c r="E11" s="37"/>
      <c r="F11" s="37"/>
      <c r="G11" s="37"/>
      <c r="H11" s="37"/>
      <c r="I11" s="7"/>
      <c r="J11" s="67"/>
      <c r="K11" s="67"/>
      <c r="L11" s="7"/>
      <c r="M11" s="7"/>
      <c r="N11" s="7"/>
      <c r="O11" s="7"/>
      <c r="P11" s="7"/>
    </row>
    <row r="12" spans="1:16" ht="18" x14ac:dyDescent="0.25">
      <c r="A12" s="7"/>
      <c r="B12" s="9"/>
      <c r="C12" s="37"/>
      <c r="D12" s="37"/>
      <c r="E12" s="37"/>
      <c r="F12" s="37"/>
      <c r="G12" s="37"/>
      <c r="H12" s="3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7"/>
      <c r="B13" s="37"/>
      <c r="C13" s="37"/>
      <c r="D13" s="37"/>
      <c r="E13" s="37"/>
      <c r="F13" s="37"/>
      <c r="G13" s="37"/>
      <c r="H13" s="3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7"/>
      <c r="B14" s="37"/>
      <c r="C14" s="37"/>
      <c r="D14" s="37"/>
      <c r="E14" s="37"/>
      <c r="F14" s="37"/>
      <c r="G14" s="37"/>
      <c r="H14" s="3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7"/>
      <c r="B15" s="37"/>
      <c r="C15" s="37"/>
      <c r="D15" s="37"/>
      <c r="E15" s="37"/>
      <c r="F15" s="68">
        <v>60</v>
      </c>
      <c r="G15" s="37"/>
      <c r="H15" s="37"/>
      <c r="I15" s="7"/>
      <c r="J15" s="7"/>
      <c r="K15" s="7"/>
      <c r="L15" s="7"/>
      <c r="M15" s="7"/>
      <c r="N15" s="7"/>
      <c r="O15" s="7"/>
      <c r="P15" s="7"/>
    </row>
    <row r="16" spans="1:16" ht="18" x14ac:dyDescent="0.25">
      <c r="A16" s="7"/>
      <c r="B16" s="41" t="s">
        <v>2</v>
      </c>
      <c r="C16" s="37"/>
      <c r="D16" s="37"/>
      <c r="E16" s="37"/>
      <c r="F16" s="37"/>
      <c r="G16" s="37"/>
      <c r="H16" s="3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7"/>
      <c r="B17" s="8"/>
      <c r="C17" s="42" t="s">
        <v>38</v>
      </c>
      <c r="D17" s="37"/>
      <c r="E17" s="37"/>
      <c r="F17" s="37"/>
      <c r="G17" s="37"/>
      <c r="H17" s="3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7"/>
      <c r="B18" s="37"/>
      <c r="C18" s="37"/>
      <c r="D18" s="37"/>
      <c r="E18" s="37"/>
      <c r="F18" s="37"/>
      <c r="G18" s="37"/>
      <c r="H18" s="3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/>
      <c r="B19" s="37"/>
      <c r="C19" s="37"/>
      <c r="D19" s="37"/>
      <c r="E19" s="37"/>
      <c r="F19" s="37"/>
      <c r="G19" s="37"/>
      <c r="H19" s="3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/>
      <c r="B20" s="37"/>
      <c r="C20" s="37"/>
      <c r="D20" s="37"/>
      <c r="E20" s="37"/>
      <c r="F20" s="37"/>
      <c r="G20" s="37"/>
      <c r="H20" s="37"/>
      <c r="I20" s="7"/>
      <c r="J20" s="7"/>
      <c r="K20" s="7"/>
      <c r="L20" s="7"/>
      <c r="M20" s="7"/>
      <c r="N20" s="7"/>
      <c r="O20" s="7"/>
      <c r="P20" s="7"/>
    </row>
    <row r="21" spans="1:16" ht="16.5" x14ac:dyDescent="0.25">
      <c r="A21" s="7"/>
      <c r="B21" s="37"/>
      <c r="C21" s="37"/>
      <c r="D21" s="37"/>
      <c r="E21" s="37"/>
      <c r="F21" s="37"/>
      <c r="G21" s="37"/>
      <c r="H21" s="30"/>
      <c r="I21" s="7"/>
      <c r="J21" s="43" t="s">
        <v>26</v>
      </c>
      <c r="K21" s="44"/>
      <c r="L21" s="45" t="s">
        <v>22</v>
      </c>
      <c r="M21" s="46" t="s">
        <v>23</v>
      </c>
      <c r="N21" s="45"/>
      <c r="O21" s="47" t="s">
        <v>24</v>
      </c>
      <c r="P21" s="7"/>
    </row>
    <row r="22" spans="1:16" ht="16.5" x14ac:dyDescent="0.25">
      <c r="A22" s="7"/>
      <c r="B22" s="37"/>
      <c r="C22" s="37"/>
      <c r="D22" s="37"/>
      <c r="E22" s="37"/>
      <c r="F22" s="37"/>
      <c r="G22" s="37"/>
      <c r="H22" s="37"/>
      <c r="I22" s="7"/>
      <c r="J22" s="35" t="s">
        <v>33</v>
      </c>
      <c r="K22" s="7"/>
      <c r="L22" s="36" t="str">
        <f>CONCATENATE("Cierre al ",Dataset!E35)</f>
        <v>Cierre al 27/02</v>
      </c>
      <c r="M22" s="26"/>
      <c r="N22" s="7"/>
      <c r="O22" s="11"/>
      <c r="P22" s="7"/>
    </row>
    <row r="23" spans="1:16" ht="16.5" x14ac:dyDescent="0.25">
      <c r="A23" s="7"/>
      <c r="B23" s="63" t="s">
        <v>25</v>
      </c>
      <c r="C23" s="63"/>
      <c r="D23" s="63"/>
      <c r="E23" s="63"/>
      <c r="F23" s="63"/>
      <c r="G23" s="63"/>
      <c r="H23" s="63"/>
      <c r="I23" s="7"/>
      <c r="J23" s="22" t="s">
        <v>1</v>
      </c>
      <c r="K23" s="15"/>
      <c r="L23" s="23">
        <f>+Dataset!D38+Dataset!D43</f>
        <v>65</v>
      </c>
      <c r="M23" s="27">
        <f>+O23-L23</f>
        <v>2</v>
      </c>
      <c r="N23" s="7"/>
      <c r="O23" s="23">
        <f>+Dataset!D4+Dataset!D9</f>
        <v>67</v>
      </c>
      <c r="P23" s="7"/>
    </row>
    <row r="24" spans="1:16" ht="15.75" x14ac:dyDescent="0.25">
      <c r="A24" s="7"/>
      <c r="B24" s="37"/>
      <c r="C24" s="37"/>
      <c r="D24" s="37"/>
      <c r="E24" s="37"/>
      <c r="F24" s="37"/>
      <c r="G24" s="37"/>
      <c r="H24" s="37"/>
      <c r="I24" s="7"/>
      <c r="J24" s="22" t="s">
        <v>2</v>
      </c>
      <c r="K24" s="15"/>
      <c r="L24" s="23">
        <f>+Dataset!D39+Dataset!D44</f>
        <v>40</v>
      </c>
      <c r="M24" s="27">
        <f>+O24-L24</f>
        <v>5</v>
      </c>
      <c r="N24" s="7"/>
      <c r="O24" s="23">
        <f>+Dataset!D5+Dataset!D10</f>
        <v>45</v>
      </c>
      <c r="P24" s="7"/>
    </row>
    <row r="25" spans="1:16" ht="18.75" x14ac:dyDescent="0.3">
      <c r="A25" s="7"/>
      <c r="B25" s="37"/>
      <c r="C25" s="41" t="s">
        <v>1</v>
      </c>
      <c r="D25" s="37"/>
      <c r="E25" s="37"/>
      <c r="F25" s="41" t="s">
        <v>2</v>
      </c>
      <c r="G25" s="37"/>
      <c r="H25" s="37"/>
      <c r="I25" s="7"/>
      <c r="J25" s="18"/>
      <c r="K25" s="7"/>
      <c r="L25" s="7"/>
      <c r="M25" s="26"/>
      <c r="N25" s="7"/>
      <c r="O25" s="7"/>
      <c r="P25" s="7"/>
    </row>
    <row r="26" spans="1:16" ht="15.75" x14ac:dyDescent="0.25">
      <c r="A26" s="7"/>
      <c r="B26" s="37"/>
      <c r="C26" s="8"/>
      <c r="D26" s="42" t="s">
        <v>39</v>
      </c>
      <c r="E26" s="37"/>
      <c r="F26" s="8"/>
      <c r="G26" s="42" t="s">
        <v>39</v>
      </c>
      <c r="H26" s="37"/>
      <c r="I26" s="7"/>
      <c r="J26" s="48" t="s">
        <v>7</v>
      </c>
      <c r="K26" s="49"/>
      <c r="L26" s="50" t="s">
        <v>22</v>
      </c>
      <c r="M26" s="51" t="s">
        <v>23</v>
      </c>
      <c r="N26" s="50"/>
      <c r="O26" s="52" t="s">
        <v>24</v>
      </c>
      <c r="P26" s="7"/>
    </row>
    <row r="27" spans="1:16" ht="18" x14ac:dyDescent="0.25">
      <c r="A27" s="7"/>
      <c r="B27" s="37"/>
      <c r="C27" s="9"/>
      <c r="D27" s="37"/>
      <c r="E27" s="37"/>
      <c r="F27" s="37"/>
      <c r="G27" s="37"/>
      <c r="H27" s="37"/>
      <c r="I27" s="7"/>
      <c r="J27" s="35" t="s">
        <v>33</v>
      </c>
      <c r="K27" s="37"/>
      <c r="L27" s="36" t="str">
        <f>CONCATENATE("Cierre al ",Dataset!E35)</f>
        <v>Cierre al 27/02</v>
      </c>
      <c r="M27" s="38"/>
      <c r="N27" s="37"/>
      <c r="O27" s="39"/>
      <c r="P27" s="7"/>
    </row>
    <row r="28" spans="1:16" ht="18" x14ac:dyDescent="0.25">
      <c r="A28" s="7"/>
      <c r="B28" s="37"/>
      <c r="C28" s="9"/>
      <c r="D28" s="37"/>
      <c r="E28" s="37"/>
      <c r="F28" s="37"/>
      <c r="G28" s="37"/>
      <c r="H28" s="37"/>
      <c r="I28" s="7"/>
      <c r="J28" s="17" t="s">
        <v>20</v>
      </c>
      <c r="K28" s="7"/>
      <c r="L28" s="21">
        <f>+Dataset!D48</f>
        <v>15</v>
      </c>
      <c r="M28" s="28">
        <f>+O28-L28</f>
        <v>2</v>
      </c>
      <c r="N28" s="7"/>
      <c r="O28" s="21">
        <f>+Dataset!D14</f>
        <v>17</v>
      </c>
      <c r="P28" s="7"/>
    </row>
    <row r="29" spans="1:16" ht="15.75" x14ac:dyDescent="0.25">
      <c r="A29" s="7"/>
      <c r="B29" s="37"/>
      <c r="C29" s="37"/>
      <c r="D29" s="37"/>
      <c r="E29" s="37"/>
      <c r="F29" s="37"/>
      <c r="G29" s="37"/>
      <c r="H29" s="37"/>
      <c r="I29" s="7"/>
      <c r="J29" s="17" t="s">
        <v>21</v>
      </c>
      <c r="K29" s="7"/>
      <c r="L29" s="21">
        <f>+Dataset!D49</f>
        <v>1</v>
      </c>
      <c r="M29" s="28">
        <f>+O29-L29</f>
        <v>1</v>
      </c>
      <c r="N29" s="7"/>
      <c r="O29" s="21">
        <f>+Dataset!D15</f>
        <v>2</v>
      </c>
      <c r="P29" s="7"/>
    </row>
    <row r="30" spans="1:16" ht="16.5" x14ac:dyDescent="0.25">
      <c r="A30" s="7"/>
      <c r="B30" s="37"/>
      <c r="C30" s="37"/>
      <c r="D30" s="37"/>
      <c r="E30" s="37"/>
      <c r="F30" s="37"/>
      <c r="G30" s="37"/>
      <c r="H30" s="37"/>
      <c r="I30" s="7"/>
      <c r="J30" s="35" t="s">
        <v>11</v>
      </c>
      <c r="K30" s="37"/>
      <c r="L30" s="37"/>
      <c r="M30" s="38"/>
      <c r="N30" s="37"/>
      <c r="O30" s="37"/>
      <c r="P30" s="37"/>
    </row>
    <row r="31" spans="1:16" ht="16.5" x14ac:dyDescent="0.25">
      <c r="A31" s="7"/>
      <c r="B31" s="7"/>
      <c r="C31" s="7"/>
      <c r="D31" s="7"/>
      <c r="E31" s="7"/>
      <c r="F31" s="7"/>
      <c r="G31" s="7"/>
      <c r="H31" s="7"/>
      <c r="I31" s="7"/>
      <c r="J31" s="35"/>
      <c r="K31" s="37"/>
      <c r="L31" s="37"/>
      <c r="M31" s="38"/>
      <c r="N31" s="37"/>
      <c r="O31" s="37"/>
      <c r="P31" s="37"/>
    </row>
    <row r="32" spans="1:16" ht="16.5" x14ac:dyDescent="0.25">
      <c r="A32" s="7"/>
      <c r="B32" s="63" t="s">
        <v>49</v>
      </c>
      <c r="C32" s="63"/>
      <c r="D32" s="63"/>
      <c r="E32" s="63"/>
      <c r="F32" s="63"/>
      <c r="G32" s="63"/>
      <c r="H32" s="63"/>
      <c r="I32" s="7"/>
      <c r="J32" s="53" t="s">
        <v>27</v>
      </c>
      <c r="K32" s="54"/>
      <c r="L32" s="55" t="s">
        <v>22</v>
      </c>
      <c r="M32" s="56" t="s">
        <v>23</v>
      </c>
      <c r="N32" s="55"/>
      <c r="O32" s="57" t="s">
        <v>24</v>
      </c>
      <c r="P32" s="37"/>
    </row>
    <row r="33" spans="1:16" ht="16.5" x14ac:dyDescent="0.25">
      <c r="A33" s="7"/>
      <c r="B33" s="7"/>
      <c r="C33" s="7"/>
      <c r="D33" s="7"/>
      <c r="E33" s="7"/>
      <c r="F33" s="7"/>
      <c r="G33" s="7"/>
      <c r="H33" s="7"/>
      <c r="I33" s="7"/>
      <c r="J33" s="35" t="s">
        <v>8</v>
      </c>
      <c r="K33" s="37"/>
      <c r="L33" s="36" t="str">
        <f>CONCATENATE("Cierre al ",Dataset!E35)</f>
        <v>Cierre al 27/02</v>
      </c>
      <c r="M33" s="38"/>
      <c r="N33" s="37"/>
      <c r="O33" s="37"/>
      <c r="P33" s="37"/>
    </row>
    <row r="34" spans="1:16" ht="15.75" x14ac:dyDescent="0.25">
      <c r="A34" s="7"/>
      <c r="B34" s="61" t="s">
        <v>20</v>
      </c>
      <c r="C34" s="7"/>
      <c r="D34" s="7"/>
      <c r="E34" s="62" t="s">
        <v>21</v>
      </c>
      <c r="F34" s="7"/>
      <c r="G34" s="7"/>
      <c r="H34" s="7"/>
      <c r="I34" s="7"/>
      <c r="J34" s="19" t="s">
        <v>9</v>
      </c>
      <c r="K34" s="37"/>
      <c r="L34" s="20">
        <f>+Dataset!D53</f>
        <v>3</v>
      </c>
      <c r="M34" s="29">
        <f>+O34-L34</f>
        <v>0</v>
      </c>
      <c r="N34" s="37"/>
      <c r="O34" s="20">
        <f>+Dataset!D19</f>
        <v>3</v>
      </c>
      <c r="P34" s="37"/>
    </row>
    <row r="35" spans="1:16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19" t="s">
        <v>10</v>
      </c>
      <c r="K35" s="37"/>
      <c r="L35" s="20">
        <f>+Dataset!D54</f>
        <v>2</v>
      </c>
      <c r="M35" s="29">
        <f>+O35-L35</f>
        <v>2</v>
      </c>
      <c r="N35" s="37"/>
      <c r="O35" s="20">
        <f>+Dataset!D20</f>
        <v>4</v>
      </c>
      <c r="P35" s="37"/>
    </row>
    <row r="36" spans="1:16" ht="15.75" x14ac:dyDescent="0.25">
      <c r="A36" s="7"/>
      <c r="B36" s="61"/>
      <c r="C36" s="7"/>
      <c r="D36" s="7"/>
      <c r="E36" s="62"/>
      <c r="F36" s="7"/>
      <c r="G36" s="7"/>
      <c r="H36" s="7"/>
      <c r="I36" s="7"/>
      <c r="J36" s="19" t="s">
        <v>34</v>
      </c>
      <c r="K36" s="37"/>
      <c r="L36" s="20">
        <v>0</v>
      </c>
      <c r="M36" s="29">
        <f>+O36-L36</f>
        <v>0</v>
      </c>
      <c r="N36" s="37"/>
      <c r="O36" s="20">
        <v>0</v>
      </c>
      <c r="P36" s="37"/>
    </row>
    <row r="37" spans="1:16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19" t="s">
        <v>35</v>
      </c>
      <c r="K37" s="37"/>
      <c r="L37" s="20">
        <v>0</v>
      </c>
      <c r="M37" s="29">
        <f>+O37-L37</f>
        <v>0</v>
      </c>
      <c r="N37" s="37"/>
      <c r="O37" s="20">
        <v>0</v>
      </c>
      <c r="P37" s="37"/>
    </row>
    <row r="38" spans="1:16" ht="16.5" x14ac:dyDescent="0.25">
      <c r="A38" s="7"/>
      <c r="B38" s="7"/>
      <c r="C38" s="7"/>
      <c r="D38" s="7"/>
      <c r="E38" s="7"/>
      <c r="F38" s="7"/>
      <c r="G38" s="7"/>
      <c r="H38" s="7"/>
      <c r="I38" s="7"/>
      <c r="J38" s="35" t="s">
        <v>11</v>
      </c>
      <c r="K38" s="37"/>
      <c r="L38" s="19"/>
      <c r="M38" s="40"/>
      <c r="N38" s="37"/>
      <c r="O38" s="19"/>
      <c r="P38" s="37"/>
    </row>
    <row r="39" spans="1:16" ht="15.75" x14ac:dyDescent="0.25">
      <c r="A39" s="7"/>
      <c r="B39" s="7"/>
      <c r="C39" s="7"/>
      <c r="D39" s="7"/>
      <c r="E39" s="7"/>
      <c r="F39" s="7"/>
      <c r="G39" s="7"/>
      <c r="H39" s="7"/>
      <c r="I39" s="7"/>
      <c r="J39" s="19" t="s">
        <v>12</v>
      </c>
      <c r="K39" s="19"/>
      <c r="L39" s="20">
        <f>+Dataset!D58</f>
        <v>0</v>
      </c>
      <c r="M39" s="29">
        <f>+O39-L39</f>
        <v>1</v>
      </c>
      <c r="N39" s="37"/>
      <c r="O39" s="20">
        <f>+Dataset!D24</f>
        <v>1</v>
      </c>
      <c r="P39" s="37"/>
    </row>
    <row r="40" spans="1:16" ht="15.75" x14ac:dyDescent="0.25">
      <c r="A40" s="7"/>
      <c r="B40" s="7"/>
      <c r="C40" s="7"/>
      <c r="D40" s="7"/>
      <c r="E40" s="7"/>
      <c r="F40" s="7"/>
      <c r="G40" s="7"/>
      <c r="H40" s="7"/>
      <c r="I40" s="7"/>
      <c r="J40" s="19" t="s">
        <v>13</v>
      </c>
      <c r="K40" s="19"/>
      <c r="L40" s="20">
        <f>+Dataset!D59</f>
        <v>0</v>
      </c>
      <c r="M40" s="29">
        <f>+O40-L40</f>
        <v>1</v>
      </c>
      <c r="N40" s="37"/>
      <c r="O40" s="20">
        <f>+Dataset!D25</f>
        <v>1</v>
      </c>
      <c r="P40" s="37"/>
    </row>
    <row r="41" spans="1:16" x14ac:dyDescent="0.25">
      <c r="A41" s="7"/>
      <c r="B41" s="7"/>
      <c r="C41" s="7"/>
      <c r="D41" s="7"/>
      <c r="E41" s="7"/>
      <c r="F41" s="7"/>
      <c r="G41" s="7"/>
      <c r="H41" s="7"/>
      <c r="I41" s="7"/>
      <c r="J41" s="37"/>
      <c r="K41" s="37"/>
      <c r="L41" s="37"/>
      <c r="M41" s="37"/>
      <c r="N41" s="37"/>
      <c r="O41" s="37"/>
      <c r="P41" s="37"/>
    </row>
    <row r="42" spans="1:1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mergeCells count="8">
    <mergeCell ref="B32:H32"/>
    <mergeCell ref="B23:H23"/>
    <mergeCell ref="B8:H8"/>
    <mergeCell ref="N2:O3"/>
    <mergeCell ref="J7:P7"/>
    <mergeCell ref="J8:K8"/>
    <mergeCell ref="J11:K11"/>
    <mergeCell ref="B7:H7"/>
  </mergeCells>
  <printOptions horizontalCentered="1" verticalCentered="1"/>
  <pageMargins left="7.874015748031496E-2" right="7.874015748031496E-2" top="0.19685039370078741" bottom="0.19685039370078741" header="0.31496062992125984" footer="0.31496062992125984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Olivera</cp:lastModifiedBy>
  <cp:lastPrinted>2025-03-07T13:57:33Z</cp:lastPrinted>
  <dcterms:created xsi:type="dcterms:W3CDTF">2015-06-05T18:17:20Z</dcterms:created>
  <dcterms:modified xsi:type="dcterms:W3CDTF">2025-03-07T15:46:17Z</dcterms:modified>
</cp:coreProperties>
</file>