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91BA6752-A8FA-45AE-837E-D5AAD7AB2D63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Dimensions" sheetId="6" r:id="rId1"/>
    <sheet name="Troupes" sheetId="5" r:id="rId2"/>
    <sheet name="Recrutement" sheetId="1" r:id="rId3"/>
    <sheet name="Saboteurs" sheetId="2" r:id="rId4"/>
    <sheet name="Obstacles" sheetId="3" r:id="rId5"/>
    <sheet name="Influence" sheetId="4" r:id="rId6"/>
    <sheet name="Ressour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2" i="7"/>
  <c r="G3" i="7"/>
  <c r="G4" i="7"/>
  <c r="G5" i="7"/>
  <c r="G6" i="7"/>
  <c r="G2" i="7"/>
  <c r="D2" i="7"/>
  <c r="E2" i="7"/>
  <c r="F2" i="7"/>
  <c r="B16" i="7"/>
  <c r="B17" i="7"/>
  <c r="B15" i="7"/>
  <c r="F4" i="7"/>
  <c r="F5" i="7"/>
  <c r="F6" i="7"/>
  <c r="F3" i="7"/>
  <c r="C7" i="7"/>
  <c r="E4" i="7"/>
  <c r="E5" i="7"/>
  <c r="E6" i="7"/>
  <c r="E3" i="7"/>
  <c r="D4" i="7"/>
  <c r="D5" i="7"/>
  <c r="D6" i="7"/>
  <c r="D3" i="7"/>
  <c r="B2" i="6"/>
  <c r="B3" i="6"/>
  <c r="C5" i="5"/>
  <c r="D5" i="5"/>
  <c r="B5" i="5"/>
  <c r="C4" i="5"/>
  <c r="D4" i="5"/>
  <c r="B4" i="5"/>
  <c r="H3" i="1"/>
  <c r="H2" i="1"/>
  <c r="H7" i="7" l="1"/>
  <c r="D7" i="7"/>
  <c r="E7" i="7"/>
</calcChain>
</file>

<file path=xl/sharedStrings.xml><?xml version="1.0" encoding="utf-8"?>
<sst xmlns="http://schemas.openxmlformats.org/spreadsheetml/2006/main" count="49" uniqueCount="37">
  <si>
    <t>Dé</t>
  </si>
  <si>
    <t>Troupes</t>
  </si>
  <si>
    <t>Troupes avec donjon</t>
  </si>
  <si>
    <t>Troupes sans donjon</t>
  </si>
  <si>
    <t>Moyenne</t>
  </si>
  <si>
    <t>Joueurs</t>
  </si>
  <si>
    <t>Saboteurs</t>
  </si>
  <si>
    <t>37/joueurs*3</t>
  </si>
  <si>
    <t>0.5*37/joueurs*4</t>
  </si>
  <si>
    <t>Obstacles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</si>
  <si>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</si>
  <si>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</si>
  <si>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</si>
  <si>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</si>
  <si>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</si>
  <si>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</si>
  <si>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</si>
  <si>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</si>
  <si>
    <t>Donjons d'influence</t>
  </si>
  <si>
    <t>Ressource</t>
  </si>
  <si>
    <t>Nombre</t>
  </si>
  <si>
    <t>promontoire</t>
  </si>
  <si>
    <t>Ratio</t>
  </si>
  <si>
    <t>forêt</t>
  </si>
  <si>
    <t>Prairie</t>
  </si>
  <si>
    <t>Mine</t>
  </si>
  <si>
    <t>Points</t>
  </si>
  <si>
    <t>Points totaux</t>
  </si>
  <si>
    <t>Total</t>
  </si>
  <si>
    <t>Frequence</t>
  </si>
  <si>
    <t>NombrePrime</t>
  </si>
  <si>
    <t>FrequenceRelative</t>
  </si>
  <si>
    <t>NombreMoyenTuilesPourDonjons</t>
  </si>
  <si>
    <t>Donjons constructibles sans être adjacents sur les 37 tuiles</t>
  </si>
  <si>
    <t>rien</t>
  </si>
  <si>
    <t>Commentaire</t>
  </si>
  <si>
    <t>à compter par paire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</si>
</sst>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7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urcentage" xfId="1" builtinId="5"/>
  </cellStyles>
  <dxfs count="2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9411E-CFFA-4600-AB44-E5BC1C3DE055}" name="Tableau1" displayName="Tableau1" ref="A1:H7" totalsRowCount="1" headerRowDxfId="28" headerRowBorderDxfId="27" tableBorderDxfId="26" totalsRowBorderDxfId="25">
  <autoFilter ref="A1:H6" xr:uid="{7199411E-CFFA-4600-AB44-E5BC1C3DE055}"/>
  <tableColumns count="8">
    <tableColumn id="1" xr3:uid="{F858E9F4-AE96-4C5D-8D22-2620CFF6B1D1}" name="Ressource" totalsRowLabel="Total" dataDxfId="24" totalsRowDxfId="16"/>
    <tableColumn id="4" xr3:uid="{05EE0077-D79F-4016-9586-36C2ADD08490}" name="Points" dataDxfId="23" totalsRowDxfId="15"/>
    <tableColumn id="2" xr3:uid="{F1384E0B-F0E5-4670-B89E-EF5705088279}" name="Nombre" totalsRowFunction="sum" dataDxfId="22" totalsRowDxfId="14"/>
    <tableColumn id="3" xr3:uid="{DA6BF02E-EF77-4DDC-8875-B686CBD20EC5}" name="Ratio" totalsRowFunction="sum" dataDxfId="21" totalsRowDxfId="13">
      <calculatedColumnFormula>Tableau1[[#This Row],[Nombre]]/37</calculatedColumnFormula>
    </tableColumn>
    <tableColumn id="5" xr3:uid="{174EBAF5-0C68-4E81-BBFE-03B8E207101A}" name="Points totaux" totalsRowFunction="sum" dataDxfId="20" totalsRowDxfId="12">
      <calculatedColumnFormula>Tableau1[[#This Row],[Points]]*Tableau1[[#This Row],[Nombre]]</calculatedColumnFormula>
    </tableColumn>
    <tableColumn id="6" xr3:uid="{F8C2F193-6B05-4294-AAA9-D0E833230C87}" name="FrequenceRelative" dataDxfId="19" totalsRowDxfId="11" dataCellStyle="Pourcentage">
      <calculatedColumnFormula>1/(1+Tableau1[[#This Row],[Points]])</calculatedColumnFormula>
    </tableColumn>
    <tableColumn id="8" xr3:uid="{67BBA106-5079-4C7C-8A22-2D09C9569940}" name="Frequence" dataDxfId="17" totalsRowDxfId="10" dataCellStyle="Pourcentage">
      <calculatedColumnFormula>F2/SUM($F$2:$F$6)</calculatedColumnFormula>
    </tableColumn>
    <tableColumn id="7" xr3:uid="{4A4AAE9E-7AB8-4C75-A3CD-F6C04C92724D}" name="NombrePrime" totalsRowFunction="sum" dataDxfId="18" totalsRowDxfId="9">
      <calculatedColumnFormula>Tableau1[[#This Row],[Frequence]]*37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94C2A-D1C3-4A6E-A312-6707F6367B20}" name="Tableau2" displayName="Tableau2" ref="F14:I19" totalsRowShown="0" headerRowDxfId="0" dataDxfId="8" headerRowBorderDxfId="6" tableBorderDxfId="7" totalsRowBorderDxfId="5">
  <autoFilter ref="F14:I19" xr:uid="{ADE94C2A-D1C3-4A6E-A312-6707F6367B20}"/>
  <tableColumns count="4">
    <tableColumn id="1" xr3:uid="{ECDDF1B2-FC57-4D14-9CA2-B1F8DCB0128F}" name="Ressource" dataDxfId="4"/>
    <tableColumn id="2" xr3:uid="{1A596FA7-2330-4539-83A0-6561CBF106EF}" name="Nombre" dataDxfId="3"/>
    <tableColumn id="3" xr3:uid="{5D189A14-ABCE-4B97-8187-B575326F4E1C}" name="Points" dataDxfId="2"/>
    <tableColumn id="4" xr3:uid="{C5740CE3-5BB3-4A90-AD40-CDF55C0B28F5}" name="Commentair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10</v>
      </c>
      <c r="B1" s="7">
        <v>7</v>
      </c>
    </row>
    <row r="2" spans="1:2" x14ac:dyDescent="0.25">
      <c r="A2" s="1" t="s">
        <v>11</v>
      </c>
      <c r="B2" s="7">
        <f>B1*B3</f>
        <v>8.0829037686547593</v>
      </c>
    </row>
    <row r="3" spans="1:2" x14ac:dyDescent="0.25">
      <c r="A3" s="1" t="s">
        <v>12</v>
      </c>
      <c r="B3" s="8">
        <f>2*SQRT(3)/3</f>
        <v>1.1547005383792515</v>
      </c>
    </row>
    <row r="5" spans="1:2" x14ac:dyDescent="0.25">
      <c r="A5" s="9" t="s">
        <v>13</v>
      </c>
    </row>
    <row r="6" spans="1:2" x14ac:dyDescent="0.25">
      <c r="A6" s="9" t="s">
        <v>14</v>
      </c>
    </row>
    <row r="7" spans="1:2" x14ac:dyDescent="0.25">
      <c r="A7" s="9" t="s">
        <v>15</v>
      </c>
    </row>
    <row r="8" spans="1:2" x14ac:dyDescent="0.25">
      <c r="A8" s="9" t="s">
        <v>16</v>
      </c>
    </row>
    <row r="9" spans="1:2" x14ac:dyDescent="0.25">
      <c r="A9" s="9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7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8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activeCell="A2" sqref="A2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workbookViewId="0">
      <selection activeCell="E19" sqref="E19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9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2"/>
  <sheetViews>
    <sheetView workbookViewId="0">
      <selection activeCell="A2" sqref="A2:D2"/>
    </sheetView>
  </sheetViews>
  <sheetFormatPr baseColWidth="10" defaultRowHeight="15" x14ac:dyDescent="0.25"/>
  <cols>
    <col min="1" max="1" width="18.28515625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18</v>
      </c>
      <c r="B2" s="23">
        <v>2</v>
      </c>
      <c r="C2" s="23">
        <v>2</v>
      </c>
      <c r="D2" s="2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4A5-1DC5-4E3D-A691-49343372E105}">
  <dimension ref="A1:I19"/>
  <sheetViews>
    <sheetView tabSelected="1" workbookViewId="0">
      <selection activeCell="E21" sqref="E21"/>
    </sheetView>
  </sheetViews>
  <sheetFormatPr baseColWidth="10" defaultRowHeight="15" x14ac:dyDescent="0.25"/>
  <cols>
    <col min="1" max="2" width="17" customWidth="1"/>
    <col min="5" max="5" width="17.28515625" customWidth="1"/>
    <col min="6" max="7" width="22.28515625" customWidth="1"/>
    <col min="8" max="8" width="16.140625" customWidth="1"/>
    <col min="9" max="9" width="20.140625" customWidth="1"/>
  </cols>
  <sheetData>
    <row r="1" spans="1:9" x14ac:dyDescent="0.25">
      <c r="A1" s="11" t="s">
        <v>19</v>
      </c>
      <c r="B1" s="11" t="s">
        <v>26</v>
      </c>
      <c r="C1" s="12" t="s">
        <v>20</v>
      </c>
      <c r="D1" s="1" t="s">
        <v>22</v>
      </c>
      <c r="E1" s="1" t="s">
        <v>27</v>
      </c>
      <c r="F1" s="1" t="s">
        <v>31</v>
      </c>
      <c r="G1" s="1" t="s">
        <v>29</v>
      </c>
      <c r="H1" s="1" t="s">
        <v>30</v>
      </c>
    </row>
    <row r="2" spans="1:9" x14ac:dyDescent="0.25">
      <c r="A2" s="10" t="s">
        <v>34</v>
      </c>
      <c r="B2" s="10">
        <v>0</v>
      </c>
      <c r="C2" s="1">
        <v>10</v>
      </c>
      <c r="D2" s="1">
        <f>Tableau1[[#This Row],[Nombre]]/37</f>
        <v>0.27027027027027029</v>
      </c>
      <c r="E2" s="24">
        <f>Tableau1[[#This Row],[Points]]*Tableau1[[#This Row],[Nombre]]</f>
        <v>0</v>
      </c>
      <c r="F2" s="16">
        <f>1/(1+Tableau1[[#This Row],[Points]])</f>
        <v>1</v>
      </c>
      <c r="G2" s="25">
        <f>F2/SUM($F$2:$F$6)</f>
        <v>0.36363636363636365</v>
      </c>
      <c r="H2" s="2">
        <f>Tableau1[[#This Row],[Frequence]]*37</f>
        <v>13.454545454545455</v>
      </c>
    </row>
    <row r="3" spans="1:9" x14ac:dyDescent="0.25">
      <c r="A3" s="10" t="s">
        <v>21</v>
      </c>
      <c r="B3" s="10">
        <v>0.5</v>
      </c>
      <c r="C3" s="1">
        <v>10</v>
      </c>
      <c r="D3" s="16">
        <f>Tableau1[[#This Row],[Nombre]]/37</f>
        <v>0.27027027027027029</v>
      </c>
      <c r="E3" s="1">
        <f>Tableau1[[#This Row],[Points]]*Tableau1[[#This Row],[Nombre]]</f>
        <v>5</v>
      </c>
      <c r="F3" s="16">
        <f>1/(1+Tableau1[[#This Row],[Points]])</f>
        <v>0.66666666666666663</v>
      </c>
      <c r="G3" s="25">
        <f t="shared" ref="G3:G6" si="0">F3/SUM($F$2:$F$6)</f>
        <v>0.2424242424242424</v>
      </c>
      <c r="H3" s="2">
        <f>Tableau1[[#This Row],[Frequence]]*37</f>
        <v>8.9696969696969688</v>
      </c>
    </row>
    <row r="4" spans="1:9" x14ac:dyDescent="0.25">
      <c r="A4" s="10" t="s">
        <v>23</v>
      </c>
      <c r="B4" s="10">
        <v>1</v>
      </c>
      <c r="C4" s="1">
        <v>8</v>
      </c>
      <c r="D4" s="16">
        <f>Tableau1[[#This Row],[Nombre]]/37</f>
        <v>0.21621621621621623</v>
      </c>
      <c r="E4" s="1">
        <f>Tableau1[[#This Row],[Points]]*Tableau1[[#This Row],[Nombre]]</f>
        <v>8</v>
      </c>
      <c r="F4" s="16">
        <f>1/(1+Tableau1[[#This Row],[Points]])</f>
        <v>0.5</v>
      </c>
      <c r="G4" s="25">
        <f t="shared" si="0"/>
        <v>0.18181818181818182</v>
      </c>
      <c r="H4" s="2">
        <f>Tableau1[[#This Row],[Frequence]]*37</f>
        <v>6.7272727272727275</v>
      </c>
    </row>
    <row r="5" spans="1:9" x14ac:dyDescent="0.25">
      <c r="A5" s="10" t="s">
        <v>24</v>
      </c>
      <c r="B5" s="10">
        <v>2</v>
      </c>
      <c r="C5" s="1">
        <v>4</v>
      </c>
      <c r="D5" s="16">
        <f>Tableau1[[#This Row],[Nombre]]/37</f>
        <v>0.10810810810810811</v>
      </c>
      <c r="E5" s="1">
        <f>Tableau1[[#This Row],[Points]]*Tableau1[[#This Row],[Nombre]]</f>
        <v>8</v>
      </c>
      <c r="F5" s="16">
        <f>1/(1+Tableau1[[#This Row],[Points]])</f>
        <v>0.33333333333333331</v>
      </c>
      <c r="G5" s="25">
        <f t="shared" si="0"/>
        <v>0.1212121212121212</v>
      </c>
      <c r="H5" s="2">
        <f>Tableau1[[#This Row],[Frequence]]*37</f>
        <v>4.4848484848484844</v>
      </c>
    </row>
    <row r="6" spans="1:9" x14ac:dyDescent="0.25">
      <c r="A6" s="13" t="s">
        <v>25</v>
      </c>
      <c r="B6" s="13">
        <v>3</v>
      </c>
      <c r="C6" s="14">
        <v>4</v>
      </c>
      <c r="D6" s="16">
        <f>Tableau1[[#This Row],[Nombre]]/37</f>
        <v>0.10810810810810811</v>
      </c>
      <c r="E6" s="1">
        <f>Tableau1[[#This Row],[Points]]*Tableau1[[#This Row],[Nombre]]</f>
        <v>12</v>
      </c>
      <c r="F6" s="16">
        <f>1/(1+Tableau1[[#This Row],[Points]])</f>
        <v>0.25</v>
      </c>
      <c r="G6" s="25">
        <f t="shared" si="0"/>
        <v>9.0909090909090912E-2</v>
      </c>
      <c r="H6" s="2">
        <f>Tableau1[[#This Row],[Frequence]]*37</f>
        <v>3.3636363636363638</v>
      </c>
    </row>
    <row r="7" spans="1:9" x14ac:dyDescent="0.25">
      <c r="A7" s="13" t="s">
        <v>28</v>
      </c>
      <c r="B7" s="13"/>
      <c r="C7" s="14">
        <f>SUBTOTAL(109,Tableau1[Nombre])</f>
        <v>36</v>
      </c>
      <c r="D7" s="17">
        <f>SUBTOTAL(109,Tableau1[Ratio])</f>
        <v>0.97297297297297303</v>
      </c>
      <c r="E7" s="14">
        <f>SUBTOTAL(109,Tableau1[Points totaux])</f>
        <v>33</v>
      </c>
      <c r="F7" s="15"/>
      <c r="G7" s="15"/>
      <c r="H7" s="18">
        <f>SUBTOTAL(109,Tableau1[NombrePrime])</f>
        <v>37</v>
      </c>
    </row>
    <row r="11" spans="1:9" x14ac:dyDescent="0.25">
      <c r="A11" t="s">
        <v>33</v>
      </c>
    </row>
    <row r="12" spans="1:9" x14ac:dyDescent="0.25">
      <c r="A12">
        <v>12</v>
      </c>
    </row>
    <row r="14" spans="1:9" x14ac:dyDescent="0.25">
      <c r="A14" s="19" t="s">
        <v>5</v>
      </c>
      <c r="B14" s="20" t="s">
        <v>32</v>
      </c>
      <c r="C14" s="22"/>
      <c r="F14" s="11" t="s">
        <v>19</v>
      </c>
      <c r="G14" s="12" t="s">
        <v>20</v>
      </c>
      <c r="H14" s="12" t="s">
        <v>26</v>
      </c>
      <c r="I14" s="30" t="s">
        <v>35</v>
      </c>
    </row>
    <row r="15" spans="1:9" x14ac:dyDescent="0.25">
      <c r="A15" s="1">
        <v>2</v>
      </c>
      <c r="B15" s="21">
        <f>$A$12/A15</f>
        <v>6</v>
      </c>
      <c r="C15" s="22"/>
      <c r="F15" s="28" t="s">
        <v>34</v>
      </c>
      <c r="G15" s="26">
        <v>10</v>
      </c>
      <c r="H15" s="26">
        <v>0</v>
      </c>
      <c r="I15" s="24"/>
    </row>
    <row r="16" spans="1:9" x14ac:dyDescent="0.25">
      <c r="A16" s="1">
        <v>3</v>
      </c>
      <c r="B16" s="21">
        <f t="shared" ref="B16:B17" si="1">$A$12/A16</f>
        <v>4</v>
      </c>
      <c r="C16" s="22"/>
      <c r="F16" s="29" t="s">
        <v>21</v>
      </c>
      <c r="G16" s="27">
        <v>10</v>
      </c>
      <c r="H16" s="27">
        <v>0.5</v>
      </c>
      <c r="I16" s="24" t="s">
        <v>36</v>
      </c>
    </row>
    <row r="17" spans="1:9" x14ac:dyDescent="0.25">
      <c r="A17" s="1">
        <v>4</v>
      </c>
      <c r="B17" s="21">
        <f t="shared" si="1"/>
        <v>3</v>
      </c>
      <c r="C17" s="22"/>
      <c r="F17" s="28" t="s">
        <v>23</v>
      </c>
      <c r="G17" s="26">
        <v>8</v>
      </c>
      <c r="H17" s="26">
        <v>1</v>
      </c>
      <c r="I17" s="24"/>
    </row>
    <row r="18" spans="1:9" x14ac:dyDescent="0.25">
      <c r="F18" s="29" t="s">
        <v>24</v>
      </c>
      <c r="G18" s="27">
        <v>4</v>
      </c>
      <c r="H18" s="27">
        <v>2</v>
      </c>
      <c r="I18" s="24"/>
    </row>
    <row r="19" spans="1:9" x14ac:dyDescent="0.25">
      <c r="F19" s="31" t="s">
        <v>25</v>
      </c>
      <c r="G19" s="32">
        <v>4</v>
      </c>
      <c r="H19" s="32">
        <v>3</v>
      </c>
      <c r="I19" s="33"/>
    </row>
  </sheetData>
  <mergeCells count="4"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Dimensions</vt:lpstr>
      <vt:lpstr>Troupes</vt:lpstr>
      <vt:lpstr>Recrutement</vt:lpstr>
      <vt:lpstr>Saboteurs</vt:lpstr>
      <vt:lpstr>Obstacles</vt:lpstr>
      <vt:lpstr>Influence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2023-06-05T18:55:15Z</dcterms:modified>
</cp:coreProperties>
</file>