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leandre\Documents\GitHub\Donjons-et-Barons\"/>
    </mc:Choice>
  </mc:AlternateContent>
  <xr:revisionPtr revIDLastSave="0" documentId="13_ncr:1_{2585C462-089A-4F12-9D7D-D68ED121D18A}" xr6:coauthVersionLast="47" xr6:coauthVersionMax="47" xr10:uidLastSave="{00000000-0000-0000-0000-000000000000}"/>
  <bookViews>
    <workbookView xWindow="-120" yWindow="-120" windowWidth="20730" windowHeight="11160" firstSheet="1" activeTab="6" xr2:uid="{00000000-000D-0000-FFFF-FFFF00000000}"/>
  </bookViews>
  <sheets>
    <sheet name="Dimensions" sheetId="6" r:id="rId1"/>
    <sheet name="Troupes" sheetId="5" r:id="rId2"/>
    <sheet name="Recrutement" sheetId="1" r:id="rId3"/>
    <sheet name="Saboteurs" sheetId="2" r:id="rId4"/>
    <sheet name="Obstacles" sheetId="3" r:id="rId5"/>
    <sheet name="Influence" sheetId="4" r:id="rId6"/>
    <sheet name="Ressourc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7" l="1"/>
  <c r="F3" i="7"/>
  <c r="F4" i="7"/>
  <c r="F5" i="7"/>
  <c r="F6" i="7"/>
  <c r="F2" i="7"/>
  <c r="F7" i="7"/>
  <c r="G4" i="7" s="1"/>
  <c r="H4" i="7" s="1"/>
  <c r="D3" i="7"/>
  <c r="D4" i="7"/>
  <c r="D5" i="7"/>
  <c r="D6" i="7"/>
  <c r="D2" i="7"/>
  <c r="E2" i="7"/>
  <c r="B16" i="7"/>
  <c r="B17" i="7"/>
  <c r="C7" i="7"/>
  <c r="E4" i="7"/>
  <c r="E5" i="7"/>
  <c r="E6" i="7"/>
  <c r="E3" i="7"/>
  <c r="B2" i="6"/>
  <c r="B3" i="6"/>
  <c r="C5" i="5"/>
  <c r="D5" i="5"/>
  <c r="B5" i="5"/>
  <c r="C4" i="5"/>
  <c r="D4" i="5"/>
  <c r="B4" i="5"/>
  <c r="H3" i="1"/>
  <c r="H2" i="1"/>
  <c r="G2" i="7" l="1"/>
  <c r="G3" i="7"/>
  <c r="H3" i="7" s="1"/>
  <c r="G5" i="7"/>
  <c r="H5" i="7" s="1"/>
  <c r="G6" i="7"/>
  <c r="H6" i="7" s="1"/>
  <c r="D7" i="7"/>
  <c r="E7" i="7"/>
  <c r="H2" i="7" l="1"/>
  <c r="G7" i="7"/>
  <c r="H7" i="7"/>
</calcChain>
</file>

<file path=xl/sharedStrings.xml><?xml version="1.0" encoding="utf-8"?>
<sst xmlns="http://schemas.openxmlformats.org/spreadsheetml/2006/main" count="47" uniqueCount="35">
  <si>
    <t>Dé</t>
  </si>
  <si>
    <t>Troupes</t>
  </si>
  <si>
    <t>Troupes avec donjon</t>
  </si>
  <si>
    <t>Troupes sans donjon</t>
  </si>
  <si>
    <t>Moyenne</t>
  </si>
  <si>
    <t>Joueurs</t>
  </si>
  <si>
    <t>Saboteurs</t>
  </si>
  <si>
    <t>37/joueurs*3</t>
  </si>
  <si>
    <t>0.5*37/joueurs*4</t>
  </si>
  <si>
    <t>Obstacles</t>
  </si>
  <si>
    <t>hauteur [cm]</t>
  </si>
  <si>
    <t>largeur [cm]</t>
  </si>
  <si>
    <t>facteur</t>
  </si>
  <si>
    <t>Mais les paramètres "hauteur" et "largeur"</t>
  </si>
  <si>
    <t>ne semblent pas ce que je crois</t>
  </si>
  <si>
    <t>Donc, ma méthode de construction d'un hexgagone régulier</t>
  </si>
  <si>
    <t>va plutôt passer par l'ajustement à la main</t>
  </si>
  <si>
    <t>d'un cercle</t>
  </si>
  <si>
    <t>Donjons d'influence</t>
  </si>
  <si>
    <t>Ressource</t>
  </si>
  <si>
    <t>Nombre</t>
  </si>
  <si>
    <t>promontoire</t>
  </si>
  <si>
    <t>Ratio</t>
  </si>
  <si>
    <t>forêt</t>
  </si>
  <si>
    <t>Prairie</t>
  </si>
  <si>
    <t>Mine</t>
  </si>
  <si>
    <t>Points</t>
  </si>
  <si>
    <t>Points totaux</t>
  </si>
  <si>
    <t>Total</t>
  </si>
  <si>
    <t>Frequence</t>
  </si>
  <si>
    <t>NombrePrime</t>
  </si>
  <si>
    <t>FrequenceRelative</t>
  </si>
  <si>
    <t>NombreMoyenTuilesPourDonjons</t>
  </si>
  <si>
    <t>Donjons constructibles sans être adjacents sur les 37 tuiles</t>
  </si>
  <si>
    <t>rien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</si>
</sst>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9" fontId="0" fillId="0" borderId="1" xfId="1" applyFon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9" fontId="0" fillId="0" borderId="1" xfId="0" applyNumberFormat="1" applyBorder="1" applyAlignment="1">
      <alignment horizontal="center"/>
    </xf>
  </cellXfs>
  <cellStyles count="2">
    <cellStyle name="Normal" xfId="0" builtinId="0"/>
    <cellStyle name="Pourcentage" xfId="1" builtinId="5"/>
  </cellStyles>
  <dxfs count="28">
    <dxf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3" formatCode="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3" formatCode="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3" formatCode="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58540</xdr:colOff>
      <xdr:row>1</xdr:row>
      <xdr:rowOff>91582</xdr:rowOff>
    </xdr:from>
    <xdr:to>
      <xdr:col>7</xdr:col>
      <xdr:colOff>593482</xdr:colOff>
      <xdr:row>14</xdr:row>
      <xdr:rowOff>146538</xdr:rowOff>
    </xdr:to>
    <xdr:sp macro="" textlink="">
      <xdr:nvSpPr>
        <xdr:cNvPr id="4" name="Hexagone 3">
          <a:extLst>
            <a:ext uri="{FF2B5EF4-FFF2-40B4-BE49-F238E27FC236}">
              <a16:creationId xmlns:a16="http://schemas.microsoft.com/office/drawing/2014/main" id="{43BD0124-D694-11A4-E2CE-FAE1C6083238}"/>
            </a:ext>
          </a:extLst>
        </xdr:cNvPr>
        <xdr:cNvSpPr>
          <a:spLocks noChangeAspect="1"/>
        </xdr:cNvSpPr>
      </xdr:nvSpPr>
      <xdr:spPr>
        <a:xfrm>
          <a:off x="3890521" y="282082"/>
          <a:ext cx="2820942" cy="2531456"/>
        </a:xfrm>
        <a:prstGeom prst="hex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4</xdr:col>
      <xdr:colOff>209217</xdr:colOff>
      <xdr:row>1</xdr:row>
      <xdr:rowOff>90837</xdr:rowOff>
    </xdr:from>
    <xdr:to>
      <xdr:col>7</xdr:col>
      <xdr:colOff>443217</xdr:colOff>
      <xdr:row>14</xdr:row>
      <xdr:rowOff>129444</xdr:rowOff>
    </xdr:to>
    <xdr:sp macro="" textlink="">
      <xdr:nvSpPr>
        <xdr:cNvPr id="7" name="Ellipse 6">
          <a:extLst>
            <a:ext uri="{FF2B5EF4-FFF2-40B4-BE49-F238E27FC236}">
              <a16:creationId xmlns:a16="http://schemas.microsoft.com/office/drawing/2014/main" id="{6D5CBE63-7C68-002F-7596-EDF1F8BF6840}"/>
            </a:ext>
          </a:extLst>
        </xdr:cNvPr>
        <xdr:cNvSpPr>
          <a:spLocks noChangeAspect="1"/>
        </xdr:cNvSpPr>
      </xdr:nvSpPr>
      <xdr:spPr>
        <a:xfrm>
          <a:off x="4041629" y="281337"/>
          <a:ext cx="2520000" cy="2515107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99411E-CFFA-4600-AB44-E5BC1C3DE055}" name="Tableau1" displayName="Tableau1" ref="A1:H7" totalsRowCount="1" headerRowDxfId="27" headerRowBorderDxfId="26" tableBorderDxfId="25" totalsRowBorderDxfId="24">
  <autoFilter ref="A1:H6" xr:uid="{7199411E-CFFA-4600-AB44-E5BC1C3DE055}"/>
  <tableColumns count="8">
    <tableColumn id="1" xr3:uid="{F858E9F4-AE96-4C5D-8D22-2620CFF6B1D1}" name="Ressource" totalsRowLabel="Total" dataDxfId="23" totalsRowDxfId="7"/>
    <tableColumn id="4" xr3:uid="{05EE0077-D79F-4016-9586-36C2ADD08490}" name="Points" dataDxfId="22" totalsRowDxfId="6"/>
    <tableColumn id="2" xr3:uid="{F1384E0B-F0E5-4670-B89E-EF5705088279}" name="Nombre" totalsRowFunction="sum" dataDxfId="13" totalsRowDxfId="5"/>
    <tableColumn id="3" xr3:uid="{DA6BF02E-EF77-4DDC-8875-B686CBD20EC5}" name="Ratio" totalsRowFunction="sum" dataDxfId="11" totalsRowDxfId="4" dataCellStyle="Pourcentage">
      <calculatedColumnFormula>Tableau1[[#This Row],[Nombre]]/Tableau1[[#Totals],[Nombre]]</calculatedColumnFormula>
    </tableColumn>
    <tableColumn id="5" xr3:uid="{174EBAF5-0C68-4E81-BBFE-03B8E207101A}" name="Points totaux" totalsRowFunction="sum" dataDxfId="12" totalsRowDxfId="3">
      <calculatedColumnFormula>Tableau1[[#This Row],[Points]]*Tableau1[[#This Row],[Nombre]]</calculatedColumnFormula>
    </tableColumn>
    <tableColumn id="6" xr3:uid="{F8C2F193-6B05-4294-AAA9-D0E833230C87}" name="FrequenceRelative" totalsRowFunction="sum" dataDxfId="10" totalsRowDxfId="2" dataCellStyle="Pourcentage">
      <calculatedColumnFormula>1/(1+Tableau1[[#This Row],[Points]])^0.5</calculatedColumnFormula>
    </tableColumn>
    <tableColumn id="8" xr3:uid="{67BBA106-5079-4C7C-8A22-2D09C9569940}" name="Frequence" totalsRowFunction="sum" dataDxfId="8" totalsRowDxfId="1" dataCellStyle="Pourcentage">
      <calculatedColumnFormula>F2/Tableau1[[#Totals],[FrequenceRelative]]</calculatedColumnFormula>
    </tableColumn>
    <tableColumn id="7" xr3:uid="{4A4AAE9E-7AB8-4C75-A3CD-F6C04C92724D}" name="NombrePrime" totalsRowFunction="sum" dataDxfId="9" totalsRowDxfId="0">
      <calculatedColumnFormula>Tableau1[[#This Row],[Frequence]]*Tableau1[[#Totals],[Nombre]]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DE94C2A-D1C3-4A6E-A312-6707F6367B20}" name="Tableau2" displayName="Tableau2" ref="F14:H19" totalsRowShown="0" headerRowDxfId="21" dataDxfId="19" headerRowBorderDxfId="20" tableBorderDxfId="18" totalsRowBorderDxfId="17">
  <autoFilter ref="F14:H19" xr:uid="{ADE94C2A-D1C3-4A6E-A312-6707F6367B20}"/>
  <tableColumns count="3">
    <tableColumn id="1" xr3:uid="{ECDDF1B2-FC57-4D14-9CA2-B1F8DCB0128F}" name="Ressource" dataDxfId="16"/>
    <tableColumn id="2" xr3:uid="{1A596FA7-2330-4539-83A0-6561CBF106EF}" name="Nombre" dataDxfId="15"/>
    <tableColumn id="3" xr3:uid="{5D189A14-ABCE-4B97-8187-B575326F4E1C}" name="Points" dataDxfId="1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EFBF6-12B3-45D8-B982-5090B8A756CF}">
  <dimension ref="A1:B9"/>
  <sheetViews>
    <sheetView zoomScale="130" zoomScaleNormal="130" workbookViewId="0">
      <selection activeCell="I11" sqref="I11"/>
    </sheetView>
  </sheetViews>
  <sheetFormatPr baseColWidth="10" defaultRowHeight="15" x14ac:dyDescent="0.25"/>
  <cols>
    <col min="1" max="1" width="23.140625" customWidth="1"/>
  </cols>
  <sheetData>
    <row r="1" spans="1:2" x14ac:dyDescent="0.25">
      <c r="A1" s="1" t="s">
        <v>10</v>
      </c>
      <c r="B1" s="7">
        <v>7</v>
      </c>
    </row>
    <row r="2" spans="1:2" x14ac:dyDescent="0.25">
      <c r="A2" s="1" t="s">
        <v>11</v>
      </c>
      <c r="B2" s="7">
        <f>B1*B3</f>
        <v>8.0829037686547593</v>
      </c>
    </row>
    <row r="3" spans="1:2" x14ac:dyDescent="0.25">
      <c r="A3" s="1" t="s">
        <v>12</v>
      </c>
      <c r="B3" s="8">
        <f>2*SQRT(3)/3</f>
        <v>1.1547005383792515</v>
      </c>
    </row>
    <row r="5" spans="1:2" x14ac:dyDescent="0.25">
      <c r="A5" s="9" t="s">
        <v>13</v>
      </c>
    </row>
    <row r="6" spans="1:2" x14ac:dyDescent="0.25">
      <c r="A6" s="9" t="s">
        <v>14</v>
      </c>
    </row>
    <row r="7" spans="1:2" x14ac:dyDescent="0.25">
      <c r="A7" s="9" t="s">
        <v>15</v>
      </c>
    </row>
    <row r="8" spans="1:2" x14ac:dyDescent="0.25">
      <c r="A8" s="9" t="s">
        <v>16</v>
      </c>
    </row>
    <row r="9" spans="1:2" x14ac:dyDescent="0.25">
      <c r="A9" s="9" t="s">
        <v>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27EB6-6690-4DE5-953A-72CFC0535AC8}">
  <dimension ref="A1:D5"/>
  <sheetViews>
    <sheetView workbookViewId="0">
      <selection activeCell="D9" sqref="D9"/>
    </sheetView>
  </sheetViews>
  <sheetFormatPr baseColWidth="10" defaultRowHeight="15" x14ac:dyDescent="0.25"/>
  <cols>
    <col min="1" max="1" width="16" customWidth="1"/>
  </cols>
  <sheetData>
    <row r="1" spans="1:4" x14ac:dyDescent="0.25">
      <c r="A1" s="3" t="s">
        <v>5</v>
      </c>
      <c r="B1" s="3">
        <v>2</v>
      </c>
      <c r="C1" s="3">
        <v>3</v>
      </c>
      <c r="D1" s="3">
        <v>4</v>
      </c>
    </row>
    <row r="2" spans="1:4" x14ac:dyDescent="0.25">
      <c r="A2" s="3" t="s">
        <v>1</v>
      </c>
      <c r="B2" s="4">
        <v>30</v>
      </c>
      <c r="C2" s="5">
        <v>20</v>
      </c>
      <c r="D2" s="6">
        <v>15</v>
      </c>
    </row>
    <row r="4" spans="1:4" x14ac:dyDescent="0.25">
      <c r="A4" s="1" t="s">
        <v>7</v>
      </c>
      <c r="B4" s="1">
        <f>37/B1*3</f>
        <v>55.5</v>
      </c>
      <c r="C4" s="1">
        <f t="shared" ref="C4:D4" si="0">37/C1*3</f>
        <v>37</v>
      </c>
      <c r="D4" s="1">
        <f t="shared" si="0"/>
        <v>27.75</v>
      </c>
    </row>
    <row r="5" spans="1:4" x14ac:dyDescent="0.25">
      <c r="A5" s="1" t="s">
        <v>8</v>
      </c>
      <c r="B5" s="1">
        <f>0.5*B4</f>
        <v>27.75</v>
      </c>
      <c r="C5" s="1">
        <f t="shared" ref="C5:D5" si="1">0.5*C4</f>
        <v>18.5</v>
      </c>
      <c r="D5" s="1">
        <f t="shared" si="1"/>
        <v>13.875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workbookViewId="0">
      <selection sqref="A1:G3"/>
    </sheetView>
  </sheetViews>
  <sheetFormatPr baseColWidth="10" defaultColWidth="9.140625" defaultRowHeight="15" x14ac:dyDescent="0.25"/>
  <cols>
    <col min="1" max="1" width="20.85546875" customWidth="1"/>
  </cols>
  <sheetData>
    <row r="1" spans="1:8" x14ac:dyDescent="0.25">
      <c r="A1" s="3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 t="s">
        <v>4</v>
      </c>
    </row>
    <row r="2" spans="1:8" x14ac:dyDescent="0.25">
      <c r="A2" s="3" t="s">
        <v>3</v>
      </c>
      <c r="B2" s="6">
        <v>1</v>
      </c>
      <c r="C2" s="6">
        <v>1</v>
      </c>
      <c r="D2" s="5">
        <v>2</v>
      </c>
      <c r="E2" s="5">
        <v>2</v>
      </c>
      <c r="F2" s="4">
        <v>3</v>
      </c>
      <c r="G2" s="4">
        <v>3</v>
      </c>
      <c r="H2" s="2">
        <f>AVERAGE(B2:G2)</f>
        <v>2</v>
      </c>
    </row>
    <row r="3" spans="1:8" x14ac:dyDescent="0.25">
      <c r="A3" s="3" t="s">
        <v>2</v>
      </c>
      <c r="B3" s="5">
        <v>2</v>
      </c>
      <c r="C3" s="5">
        <v>2</v>
      </c>
      <c r="D3" s="5">
        <v>2</v>
      </c>
      <c r="E3" s="4">
        <v>3</v>
      </c>
      <c r="F3" s="4">
        <v>3</v>
      </c>
      <c r="G3" s="4">
        <v>3</v>
      </c>
      <c r="H3" s="2">
        <f>AVERAGE(B3:G3)</f>
        <v>2.5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52009-5336-40CE-B4E7-C4C0FDEEDFFC}">
  <dimension ref="A1:D2"/>
  <sheetViews>
    <sheetView workbookViewId="0">
      <selection activeCell="A2" sqref="A2:D2"/>
    </sheetView>
  </sheetViews>
  <sheetFormatPr baseColWidth="10" defaultRowHeight="15" x14ac:dyDescent="0.25"/>
  <sheetData>
    <row r="1" spans="1:4" x14ac:dyDescent="0.25">
      <c r="A1" s="3" t="s">
        <v>5</v>
      </c>
      <c r="B1" s="3">
        <v>2</v>
      </c>
      <c r="C1" s="3">
        <v>3</v>
      </c>
      <c r="D1" s="3">
        <v>4</v>
      </c>
    </row>
    <row r="2" spans="1:4" x14ac:dyDescent="0.25">
      <c r="A2" s="3" t="s">
        <v>6</v>
      </c>
      <c r="B2" s="4">
        <v>3</v>
      </c>
      <c r="C2" s="5">
        <v>2</v>
      </c>
      <c r="D2" s="5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A0E9F-C7C5-4402-B952-FCA0B456B247}">
  <dimension ref="A1:D2"/>
  <sheetViews>
    <sheetView workbookViewId="0">
      <selection activeCell="E19" sqref="E19"/>
    </sheetView>
  </sheetViews>
  <sheetFormatPr baseColWidth="10" defaultRowHeight="15" x14ac:dyDescent="0.25"/>
  <sheetData>
    <row r="1" spans="1:4" x14ac:dyDescent="0.25">
      <c r="A1" s="3" t="s">
        <v>5</v>
      </c>
      <c r="B1" s="3">
        <v>2</v>
      </c>
      <c r="C1" s="3">
        <v>3</v>
      </c>
      <c r="D1" s="3">
        <v>4</v>
      </c>
    </row>
    <row r="2" spans="1:4" x14ac:dyDescent="0.25">
      <c r="A2" s="3" t="s">
        <v>9</v>
      </c>
      <c r="B2" s="4">
        <v>3</v>
      </c>
      <c r="C2" s="5">
        <v>2</v>
      </c>
      <c r="D2" s="6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86967-4540-41F3-AB14-90B6C2555286}">
  <dimension ref="A1:D2"/>
  <sheetViews>
    <sheetView workbookViewId="0">
      <selection activeCell="A2" sqref="A2:D2"/>
    </sheetView>
  </sheetViews>
  <sheetFormatPr baseColWidth="10" defaultRowHeight="15" x14ac:dyDescent="0.25"/>
  <cols>
    <col min="1" max="1" width="18.28515625" customWidth="1"/>
  </cols>
  <sheetData>
    <row r="1" spans="1:4" x14ac:dyDescent="0.25">
      <c r="A1" s="3" t="s">
        <v>5</v>
      </c>
      <c r="B1" s="3">
        <v>2</v>
      </c>
      <c r="C1" s="3">
        <v>3</v>
      </c>
      <c r="D1" s="3">
        <v>4</v>
      </c>
    </row>
    <row r="2" spans="1:4" x14ac:dyDescent="0.25">
      <c r="A2" s="3" t="s">
        <v>18</v>
      </c>
      <c r="B2" s="4">
        <v>4</v>
      </c>
      <c r="C2" s="5">
        <v>3</v>
      </c>
      <c r="D2" s="18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3F4A5-1DC5-4E3D-A691-49343372E105}">
  <dimension ref="A1:H19"/>
  <sheetViews>
    <sheetView tabSelected="1" workbookViewId="0">
      <selection activeCell="E18" sqref="E18"/>
    </sheetView>
  </sheetViews>
  <sheetFormatPr baseColWidth="10" defaultRowHeight="15" x14ac:dyDescent="0.25"/>
  <cols>
    <col min="1" max="2" width="17" customWidth="1"/>
    <col min="5" max="5" width="17.28515625" customWidth="1"/>
    <col min="6" max="7" width="22.28515625" customWidth="1"/>
    <col min="8" max="8" width="24" customWidth="1"/>
  </cols>
  <sheetData>
    <row r="1" spans="1:8" x14ac:dyDescent="0.25">
      <c r="A1" s="11" t="s">
        <v>19</v>
      </c>
      <c r="B1" s="11" t="s">
        <v>26</v>
      </c>
      <c r="C1" s="12" t="s">
        <v>20</v>
      </c>
      <c r="D1" s="1" t="s">
        <v>22</v>
      </c>
      <c r="E1" s="1" t="s">
        <v>27</v>
      </c>
      <c r="F1" s="1" t="s">
        <v>31</v>
      </c>
      <c r="G1" s="1" t="s">
        <v>29</v>
      </c>
      <c r="H1" s="1" t="s">
        <v>30</v>
      </c>
    </row>
    <row r="2" spans="1:8" x14ac:dyDescent="0.25">
      <c r="A2" s="10" t="s">
        <v>34</v>
      </c>
      <c r="B2" s="10">
        <v>0</v>
      </c>
      <c r="C2" s="1">
        <v>11</v>
      </c>
      <c r="D2" s="15">
        <f>Tableau1[[#This Row],[Nombre]]/Tableau1[[#Totals],[Nombre]]</f>
        <v>0.29729729729729731</v>
      </c>
      <c r="E2" s="19">
        <f>Tableau1[[#This Row],[Points]]*Tableau1[[#This Row],[Nombre]]</f>
        <v>0</v>
      </c>
      <c r="F2" s="15">
        <f>1/(1+Tableau1[[#This Row],[Points]])^0.5</f>
        <v>1</v>
      </c>
      <c r="G2" s="15">
        <f>F2/Tableau1[[#Totals],[FrequenceRelative]]</f>
        <v>0.30943747354826506</v>
      </c>
      <c r="H2" s="2">
        <f>Tableau1[[#This Row],[Frequence]]*Tableau1[[#Totals],[Nombre]]</f>
        <v>11.449186521285807</v>
      </c>
    </row>
    <row r="3" spans="1:8" x14ac:dyDescent="0.25">
      <c r="A3" s="10" t="s">
        <v>21</v>
      </c>
      <c r="B3" s="10">
        <v>1</v>
      </c>
      <c r="C3" s="1">
        <v>8</v>
      </c>
      <c r="D3" s="15">
        <f>Tableau1[[#This Row],[Nombre]]/Tableau1[[#Totals],[Nombre]]</f>
        <v>0.21621621621621623</v>
      </c>
      <c r="E3" s="1">
        <f>Tableau1[[#This Row],[Points]]*Tableau1[[#This Row],[Nombre]]</f>
        <v>8</v>
      </c>
      <c r="F3" s="15">
        <f>1/(1+Tableau1[[#This Row],[Points]])^0.5</f>
        <v>0.70710678118654746</v>
      </c>
      <c r="G3" s="15">
        <f>F3/Tableau1[[#Totals],[FrequenceRelative]]</f>
        <v>0.21880533589921114</v>
      </c>
      <c r="H3" s="2">
        <f>Tableau1[[#This Row],[Frequence]]*Tableau1[[#Totals],[Nombre]]</f>
        <v>8.0957974282708118</v>
      </c>
    </row>
    <row r="4" spans="1:8" x14ac:dyDescent="0.25">
      <c r="A4" s="10" t="s">
        <v>23</v>
      </c>
      <c r="B4" s="10">
        <v>2</v>
      </c>
      <c r="C4" s="1">
        <v>7</v>
      </c>
      <c r="D4" s="15">
        <f>Tableau1[[#This Row],[Nombre]]/Tableau1[[#Totals],[Nombre]]</f>
        <v>0.1891891891891892</v>
      </c>
      <c r="E4" s="1">
        <f>Tableau1[[#This Row],[Points]]*Tableau1[[#This Row],[Nombre]]</f>
        <v>14</v>
      </c>
      <c r="F4" s="15">
        <f>1/(1+Tableau1[[#This Row],[Points]])^0.5</f>
        <v>0.57735026918962584</v>
      </c>
      <c r="G4" s="15">
        <f>F4/Tableau1[[#Totals],[FrequenceRelative]]</f>
        <v>0.17865380865044855</v>
      </c>
      <c r="H4" s="2">
        <f>Tableau1[[#This Row],[Frequence]]*Tableau1[[#Totals],[Nombre]]</f>
        <v>6.6101909200665965</v>
      </c>
    </row>
    <row r="5" spans="1:8" x14ac:dyDescent="0.25">
      <c r="A5" s="10" t="s">
        <v>24</v>
      </c>
      <c r="B5" s="10">
        <v>3</v>
      </c>
      <c r="C5" s="1">
        <v>6</v>
      </c>
      <c r="D5" s="15">
        <f>Tableau1[[#This Row],[Nombre]]/Tableau1[[#Totals],[Nombre]]</f>
        <v>0.16216216216216217</v>
      </c>
      <c r="E5" s="1">
        <f>Tableau1[[#This Row],[Points]]*Tableau1[[#This Row],[Nombre]]</f>
        <v>18</v>
      </c>
      <c r="F5" s="15">
        <f>1/(1+Tableau1[[#This Row],[Points]])^0.5</f>
        <v>0.5</v>
      </c>
      <c r="G5" s="15">
        <f>F5/Tableau1[[#Totals],[FrequenceRelative]]</f>
        <v>0.15471873677413253</v>
      </c>
      <c r="H5" s="2">
        <f>Tableau1[[#This Row],[Frequence]]*Tableau1[[#Totals],[Nombre]]</f>
        <v>5.7245932606429033</v>
      </c>
    </row>
    <row r="6" spans="1:8" x14ac:dyDescent="0.25">
      <c r="A6" s="13" t="s">
        <v>25</v>
      </c>
      <c r="B6" s="13">
        <v>4</v>
      </c>
      <c r="C6" s="14">
        <v>5</v>
      </c>
      <c r="D6" s="15">
        <f>Tableau1[[#This Row],[Nombre]]/Tableau1[[#Totals],[Nombre]]</f>
        <v>0.13513513513513514</v>
      </c>
      <c r="E6" s="1">
        <f>Tableau1[[#This Row],[Points]]*Tableau1[[#This Row],[Nombre]]</f>
        <v>20</v>
      </c>
      <c r="F6" s="15">
        <f>1/(1+Tableau1[[#This Row],[Points]])^0.5</f>
        <v>0.44721359549995793</v>
      </c>
      <c r="G6" s="15">
        <f>F6/Tableau1[[#Totals],[FrequenceRelative]]</f>
        <v>0.13838464512794274</v>
      </c>
      <c r="H6" s="2">
        <f>Tableau1[[#This Row],[Frequence]]*Tableau1[[#Totals],[Nombre]]</f>
        <v>5.1202318697338818</v>
      </c>
    </row>
    <row r="7" spans="1:8" x14ac:dyDescent="0.25">
      <c r="A7" s="13" t="s">
        <v>28</v>
      </c>
      <c r="B7" s="13"/>
      <c r="C7" s="14">
        <f>SUBTOTAL(109,Tableau1[Nombre])</f>
        <v>37</v>
      </c>
      <c r="D7" s="16">
        <f>SUBTOTAL(109,Tableau1[Ratio])</f>
        <v>1.0000000000000002</v>
      </c>
      <c r="E7" s="14">
        <f>SUBTOTAL(109,Tableau1[Points totaux])</f>
        <v>60</v>
      </c>
      <c r="F7" s="27">
        <f>SUBTOTAL(109,Tableau1[FrequenceRelative])</f>
        <v>3.2316706458761311</v>
      </c>
      <c r="G7" s="27">
        <f>SUBTOTAL(109,Tableau1[Frequence])</f>
        <v>1</v>
      </c>
      <c r="H7" s="2">
        <f>SUBTOTAL(109,Tableau1[NombrePrime])</f>
        <v>37</v>
      </c>
    </row>
    <row r="11" spans="1:8" x14ac:dyDescent="0.25">
      <c r="A11" t="s">
        <v>33</v>
      </c>
    </row>
    <row r="12" spans="1:8" x14ac:dyDescent="0.25">
      <c r="A12">
        <v>12</v>
      </c>
    </row>
    <row r="14" spans="1:8" x14ac:dyDescent="0.25">
      <c r="A14" s="17" t="s">
        <v>5</v>
      </c>
      <c r="B14" s="24" t="s">
        <v>32</v>
      </c>
      <c r="C14" s="25"/>
      <c r="F14" s="11" t="s">
        <v>19</v>
      </c>
      <c r="G14" s="12" t="s">
        <v>20</v>
      </c>
      <c r="H14" s="12" t="s">
        <v>26</v>
      </c>
    </row>
    <row r="15" spans="1:8" x14ac:dyDescent="0.25">
      <c r="A15" s="1">
        <v>2</v>
      </c>
      <c r="B15" s="26">
        <f>$A$12/A15</f>
        <v>6</v>
      </c>
      <c r="C15" s="25"/>
      <c r="F15" s="21" t="s">
        <v>34</v>
      </c>
      <c r="G15" s="20">
        <v>11</v>
      </c>
      <c r="H15" s="20">
        <v>0</v>
      </c>
    </row>
    <row r="16" spans="1:8" x14ac:dyDescent="0.25">
      <c r="A16" s="1">
        <v>3</v>
      </c>
      <c r="B16" s="26">
        <f t="shared" ref="B16:B17" si="0">$A$12/A16</f>
        <v>4</v>
      </c>
      <c r="C16" s="25"/>
      <c r="F16" s="10" t="s">
        <v>21</v>
      </c>
      <c r="G16" s="1">
        <v>8</v>
      </c>
      <c r="H16" s="1">
        <v>1</v>
      </c>
    </row>
    <row r="17" spans="1:8" x14ac:dyDescent="0.25">
      <c r="A17" s="1">
        <v>4</v>
      </c>
      <c r="B17" s="26">
        <f t="shared" si="0"/>
        <v>3</v>
      </c>
      <c r="C17" s="25"/>
      <c r="F17" s="21" t="s">
        <v>23</v>
      </c>
      <c r="G17" s="20">
        <v>7</v>
      </c>
      <c r="H17" s="20">
        <v>2</v>
      </c>
    </row>
    <row r="18" spans="1:8" x14ac:dyDescent="0.25">
      <c r="F18" s="10" t="s">
        <v>24</v>
      </c>
      <c r="G18" s="1">
        <v>6</v>
      </c>
      <c r="H18" s="1">
        <v>3</v>
      </c>
    </row>
    <row r="19" spans="1:8" x14ac:dyDescent="0.25">
      <c r="F19" s="22" t="s">
        <v>25</v>
      </c>
      <c r="G19" s="23">
        <v>5</v>
      </c>
      <c r="H19" s="23">
        <v>4</v>
      </c>
    </row>
  </sheetData>
  <mergeCells count="4">
    <mergeCell ref="B14:C14"/>
    <mergeCell ref="B15:C15"/>
    <mergeCell ref="B16:C16"/>
    <mergeCell ref="B17:C17"/>
  </mergeCell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Dimensions</vt:lpstr>
      <vt:lpstr>Troupes</vt:lpstr>
      <vt:lpstr>Recrutement</vt:lpstr>
      <vt:lpstr>Saboteurs</vt:lpstr>
      <vt:lpstr>Obstacles</vt:lpstr>
      <vt:lpstr>Influence</vt:lpstr>
      <vt:lpstr>Ressources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leandre</dc:creator>
  <cp:lastModifiedBy>Léandre Brault</cp:lastModifiedBy>
  <dcterms:created xsi:type="dcterms:W3CDTF">2015-06-05T18:19:34Z</dcterms:created>
  <dcterms:modified xsi:type="dcterms:W3CDTF">2024-03-18T07:24:13Z</dcterms:modified>
</cp:coreProperties>
</file>