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81E51ACE-5C75-494F-97B1-47AE87241763}" xr6:coauthVersionLast="36" xr6:coauthVersionMax="47" xr10:uidLastSave="{00000000-0000-0000-0000-000000000000}"/>
  <bookViews>
    <workbookView xWindow="0" yWindow="0" windowWidth="28800" windowHeight="1222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F19" i="1" l="1"/>
  <c r="F20" i="1"/>
  <c r="F21" i="1"/>
  <c r="F22" i="1"/>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G19" i="1"/>
  <c r="H19" i="1"/>
  <c r="I19" i="1" s="1"/>
  <c r="J19" i="1"/>
  <c r="K19" i="1" s="1"/>
  <c r="E17" i="1"/>
  <c r="G17" i="1"/>
  <c r="H17" i="1"/>
  <c r="I17" i="1" s="1"/>
  <c r="J17" i="1"/>
  <c r="K17" i="1" s="1"/>
  <c r="G31" i="1"/>
  <c r="H31" i="1"/>
  <c r="I31" i="1" s="1"/>
  <c r="J31" i="1"/>
  <c r="K31" i="1" s="1"/>
  <c r="G14" i="1"/>
  <c r="H14" i="1"/>
  <c r="I14" i="1" s="1"/>
  <c r="J14" i="1"/>
  <c r="K14" i="1" s="1"/>
  <c r="J33" i="1"/>
  <c r="K33" i="1" s="1"/>
  <c r="H33" i="1"/>
  <c r="I33" i="1" s="1"/>
  <c r="G33" i="1"/>
  <c r="E33" i="1"/>
  <c r="C50" i="1"/>
  <c r="C39" i="1"/>
  <c r="B56" i="1"/>
  <c r="B55" i="1"/>
  <c r="B54" i="1"/>
  <c r="B45" i="1"/>
  <c r="B44" i="1"/>
  <c r="B43" i="1"/>
  <c r="D57" i="1"/>
  <c r="B32" i="1"/>
  <c r="B31" i="1"/>
  <c r="E31" i="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D22" i="1"/>
  <c r="E22" i="1" s="1"/>
  <c r="G20" i="1"/>
  <c r="G21" i="1"/>
  <c r="C57" i="1" l="1"/>
  <c r="C46" i="1"/>
  <c r="D21" i="1"/>
  <c r="E21" i="1" s="1"/>
  <c r="H21" i="1"/>
  <c r="I21" i="1" s="1"/>
  <c r="J21" i="1"/>
  <c r="K21" i="1" s="1"/>
  <c r="G22" i="1"/>
  <c r="H22" i="1"/>
  <c r="I22" i="1" s="1"/>
  <c r="J22" i="1"/>
  <c r="K22" i="1" s="1"/>
  <c r="C27" i="1"/>
  <c r="J20" i="1"/>
  <c r="K20" i="1" s="1"/>
  <c r="H20" i="1"/>
  <c r="I20" i="1" s="1"/>
  <c r="D20" i="1"/>
  <c r="E20" i="1" s="1"/>
  <c r="J18" i="1"/>
  <c r="K18" i="1" s="1"/>
  <c r="H18" i="1"/>
  <c r="I18" i="1" s="1"/>
  <c r="G18" i="1"/>
  <c r="J16" i="1"/>
  <c r="K16" i="1" s="1"/>
  <c r="H16" i="1"/>
  <c r="I16" i="1" s="1"/>
  <c r="G16" i="1"/>
  <c r="J15" i="1"/>
  <c r="K15" i="1" s="1"/>
  <c r="H15" i="1"/>
  <c r="I15" i="1" s="1"/>
  <c r="G15" i="1"/>
  <c r="J13" i="1"/>
  <c r="K13" i="1" s="1"/>
  <c r="H13" i="1"/>
  <c r="I13" i="1" s="1"/>
  <c r="G13" i="1"/>
  <c r="C47" i="1" l="1"/>
  <c r="D5" i="1" s="1"/>
  <c r="C58" i="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<sst xmlns="http://schemas.openxmlformats.org/spreadsheetml/2006/main" count="164" uniqueCount="97">
  <si>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</si>
  <si>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</si>
  <si>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</si>
  <si>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</si>
  <si>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</si>
  <si>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</si>
  <si>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</si>
  <si>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</si>
  <si>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</si>
  <si>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</si>
  <si>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</si>
  <si>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</si>
  <si>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</si>
  <si>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</si>
  <si>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</si>
  <si>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</si>
  <si>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</si>
  <si>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</si>
  <si>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</si>
  <si>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</si>
  <si>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</si>
  <si>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</si>
  <si>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</si>
  <si>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</si>
  <si>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</si>
  <si>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</si>
  <si>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</si>
  <si>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</si>
  <si>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</si>
  <si>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</si>
  <si>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</si>
  <si>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</si>
  <si>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</si>
  <si>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</si>
  <si>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</si>
  <si>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</si>
  <si>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</si>
  <si>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</si>
  <si>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</si>
  <si>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</si>
  <si>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</si>
  <si>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</si>
  <si>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</si>
  <si>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</si>
  <si>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</si>
  <si>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</si>
  <si>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</si>
  <si>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</si>
  <si>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</si>
  <si>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</si>
  <si>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</si>
  <si>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</si>
  <si>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</si>
  <si>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</si>
  <si>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</si>
  <si>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</si>
  <si>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</si>
  <si>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</si>
  <si>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</si>
  <si>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</si>
  <si>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</si>
  <si>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</si>
  <si>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</si>
  <si>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</si>
  <si>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</si>
  <si>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</si>
  <si>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</si>
  <si>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</si>
  <si>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</si>
  <si>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</si>
  <si>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</si>
  <si>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</si>
  <si>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</si>
  <si>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</si>
  <si>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</si>
  <si>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</si>
  <si>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</si>
  <si>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</si>
  <si>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</si>
  <si>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</si>
  <si>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</si>
  <si>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</si>
  <si>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</si>
  <si>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</si>
  <si>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</si>
  <si>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</si>
  <si>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</si>
  <si>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</si>
  <si>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</si>
  <si>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</si>
  <si>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</si>
  <si>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</si>
  <si>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</si>
  <si>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</si>
  <si>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</si>
  <si>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Lucas Carrasco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</si>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</sst>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5.0999999999999996</v>
      </c>
      <c r="D4" s="6">
        <f>$C$35</f>
        <v>4</v>
      </c>
      <c r="E4" s="51">
        <f>C4*C$2+D4*D$2</f>
        <v>4.8249999999999993</v>
      </c>
      <c r="G4" s="1"/>
    </row>
    <row r="5" spans="1:11" x14ac:dyDescent="0.25">
      <c r="A5" s="5">
        <v>2</v>
      </c>
      <c r="B5" s="38"/>
      <c r="C5" s="6">
        <f>EVALUACION1!$C$24</f>
        <v>5.0999999999999996</v>
      </c>
      <c r="D5" s="6">
        <f>C47</f>
        <v>7</v>
      </c>
      <c r="E5" s="51">
        <f t="shared" ref="E5:E6" si="0">C5*C$2+D5*D$2</f>
        <v>5.5749999999999993</v>
      </c>
      <c r="G5" s="1"/>
    </row>
    <row r="6" spans="1:11" x14ac:dyDescent="0.25">
      <c r="A6" s="5">
        <v>3</v>
      </c>
      <c r="B6" s="38"/>
      <c r="C6" s="6">
        <f>EVALUACION1!$C$24</f>
        <v>5.0999999999999996</v>
      </c>
      <c r="D6" s="6">
        <f>C58</f>
        <v>7</v>
      </c>
      <c r="E6" s="51">
        <f t="shared" si="0"/>
        <v>5.5749999999999993</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c r="E13" s="17" t="str">
        <f>IF(D13="X",100*0.1,"")</f>
        <v/>
      </c>
      <c r="F13" s="17" t="s">
        <v>96</v>
      </c>
      <c r="G13" s="17">
        <f>IF(F13="X",60*0.1,"")</f>
        <v>6</v>
      </c>
      <c r="H13" s="17" t="str">
        <f t="shared" ref="H13:H16" si="1">IF($C13=ML,"X","")</f>
        <v/>
      </c>
      <c r="I13" s="17" t="str">
        <f>IF(H13="X",30*0.1,"")</f>
        <v/>
      </c>
      <c r="J13" s="17" t="str">
        <f t="shared" ref="J13:J16" si="2">IF($C13=NL,"X","")</f>
        <v/>
      </c>
      <c r="K13" s="17" t="str">
        <f t="shared" ref="K13:K16" si="3">IF($J13="X",0,"")</f>
        <v/>
      </c>
    </row>
    <row r="14" spans="1:11" ht="26.45" customHeight="1" outlineLevel="1" x14ac:dyDescent="0.25">
      <c r="A14" s="70"/>
      <c r="B14" s="41" t="str">
        <f>RUBRICA!A6</f>
        <v>2. Relaciona el Proyecto APT con las competencias del perfil de egreso de su Plan de Estudio.</v>
      </c>
      <c r="C14" s="39" t="s">
        <v>7</v>
      </c>
      <c r="D14" s="17"/>
      <c r="E14" s="17" t="str">
        <f>IF(D14="X",100*0.05,"")</f>
        <v/>
      </c>
      <c r="F14" s="17" t="s">
        <v>96</v>
      </c>
      <c r="G14" s="17">
        <f>IF(F14="X",60*0.05,"")</f>
        <v>3</v>
      </c>
      <c r="H14" s="17" t="str">
        <f t="shared" si="1"/>
        <v/>
      </c>
      <c r="I14" s="17" t="str">
        <f t="shared" ref="I14" si="4">IF(H14="X",30*0.05,"")</f>
        <v/>
      </c>
      <c r="J14" s="17" t="str">
        <f t="shared" si="2"/>
        <v/>
      </c>
      <c r="K14" s="17" t="str">
        <f t="shared" si="3"/>
        <v/>
      </c>
    </row>
    <row r="15" spans="1:11" ht="24" outlineLevel="1" x14ac:dyDescent="0.25">
      <c r="A15" s="70"/>
      <c r="B15" s="41" t="str">
        <f>RUBRICA!A8</f>
        <v xml:space="preserve">4.  Argumenta por qué el proyecto es factible de realizarse en el marco de la asignatura. </v>
      </c>
      <c r="C15" s="39" t="s">
        <v>7</v>
      </c>
      <c r="D15" s="17"/>
      <c r="E15" s="17" t="str">
        <f>IF(D15="X",100*0.05,"")</f>
        <v/>
      </c>
      <c r="F15" s="17" t="s">
        <v>96</v>
      </c>
      <c r="G15" s="17">
        <f>IF(F15="X",60*0.05,"")</f>
        <v>3</v>
      </c>
      <c r="H15" s="17" t="str">
        <f t="shared" si="1"/>
        <v/>
      </c>
      <c r="I15" s="17" t="str">
        <f t="shared" ref="I15:I21" si="5">IF(H15="X",30*0.05,"")</f>
        <v/>
      </c>
      <c r="J15" s="17" t="str">
        <f t="shared" si="2"/>
        <v/>
      </c>
      <c r="K15" s="17" t="str">
        <f t="shared" si="3"/>
        <v/>
      </c>
    </row>
    <row r="16" spans="1:11" ht="24" outlineLevel="1" x14ac:dyDescent="0.25">
      <c r="A16" s="70"/>
      <c r="B16" s="41" t="str">
        <f>RUBRICA!A9</f>
        <v xml:space="preserve">5. Formula objetivos claros, concisos y coherentes con la disciplina y la situación a abordar. </v>
      </c>
      <c r="C16" s="39" t="s">
        <v>7</v>
      </c>
      <c r="D16" s="17"/>
      <c r="E16" s="17" t="str">
        <f>IF(D16="X",100*0.05,"")</f>
        <v/>
      </c>
      <c r="F16" s="17" t="s">
        <v>96</v>
      </c>
      <c r="G16" s="17">
        <f>IF(F16="X",60*0.05,"")</f>
        <v>3</v>
      </c>
      <c r="H16" s="17" t="str">
        <f t="shared" si="1"/>
        <v/>
      </c>
      <c r="I16" s="17" t="str">
        <f>IF(H16="X",30*0.05,"")</f>
        <v/>
      </c>
      <c r="J16" s="17" t="str">
        <f t="shared" si="2"/>
        <v/>
      </c>
      <c r="K16" s="17" t="str">
        <f t="shared" si="3"/>
        <v/>
      </c>
    </row>
    <row r="17" spans="1:11" ht="24" outlineLevel="1" x14ac:dyDescent="0.25">
      <c r="A17" s="70"/>
      <c r="B17" s="41" t="str">
        <f>RUBRICA!A10</f>
        <v>6. Propone una metodología de trabajo que permite alcanzar los objetivos propuestos y es pertinente con los requerimientos disciplinares.</v>
      </c>
      <c r="C17" s="39" t="s">
        <v>7</v>
      </c>
      <c r="D17" s="17"/>
      <c r="E17" s="17" t="str">
        <f>IF(D17="X",100*0.1,"")</f>
        <v/>
      </c>
      <c r="F17" s="17" t="s">
        <v>96</v>
      </c>
      <c r="G17" s="17">
        <f>IF(F17="X",60*0.1,"")</f>
        <v>6</v>
      </c>
      <c r="H17" s="17" t="str">
        <f t="shared" ref="H17:H22" si="6">IF($C17=ML,"X","")</f>
        <v/>
      </c>
      <c r="I17" s="17" t="str">
        <f t="shared" ref="I17" si="7">IF(H17="X",30*0.1,"")</f>
        <v/>
      </c>
      <c r="J17" s="17" t="str">
        <f t="shared" ref="J17:J22" si="8">IF($C17=NL,"X","")</f>
        <v/>
      </c>
      <c r="K17" s="17" t="str">
        <f t="shared" ref="K17:K22" si="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c r="E18" s="17" t="str">
        <f>IF(D18="X",100*0.1,"")</f>
        <v/>
      </c>
      <c r="F18" s="17" t="s">
        <v>96</v>
      </c>
      <c r="G18" s="17">
        <f>IF(F18="X",60*0.1,"")</f>
        <v>6</v>
      </c>
      <c r="H18" s="17" t="str">
        <f t="shared" si="6"/>
        <v/>
      </c>
      <c r="I18" s="17" t="str">
        <f t="shared" ref="I18" si="10">IF(H18="X",30*0.1,"")</f>
        <v/>
      </c>
      <c r="J18" s="17" t="str">
        <f t="shared" si="8"/>
        <v/>
      </c>
      <c r="K18" s="17" t="str">
        <f t="shared" si="9"/>
        <v/>
      </c>
    </row>
    <row r="19" spans="1:11" ht="24" outlineLevel="1" x14ac:dyDescent="0.25">
      <c r="A19" s="70"/>
      <c r="B19" s="41" t="str">
        <f>RUBRICA!A12</f>
        <v>8. Determina evidencias, justificando cómo estas dan cuenta del logro de las actividades del Proyecto APT.</v>
      </c>
      <c r="C19" s="39" t="s">
        <v>7</v>
      </c>
      <c r="D19" s="17" t="str">
        <f t="shared" ref="D17:F22" si="11">IF($C19=CL,"X","")</f>
        <v>X</v>
      </c>
      <c r="E19" s="17">
        <f>IF(D19="X",100*0.05,"")</f>
        <v>5</v>
      </c>
      <c r="F19" s="17" t="str">
        <f t="shared" ref="F17:F22" si="12">IF($C19=L,"X","")</f>
        <v/>
      </c>
      <c r="G19" s="17" t="str">
        <f>IF(F19="X",60*0.05,"")</f>
        <v/>
      </c>
      <c r="H19" s="17" t="str">
        <f t="shared" si="6"/>
        <v/>
      </c>
      <c r="I19" s="17" t="str">
        <f t="shared" ref="I19" si="13">IF(H19="X",30*0.05,"")</f>
        <v/>
      </c>
      <c r="J19" s="17" t="str">
        <f t="shared" si="8"/>
        <v/>
      </c>
      <c r="K19" s="17" t="str">
        <f t="shared" si="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1"/>
        <v>X</v>
      </c>
      <c r="E20" s="17">
        <f>IF(D20="X",100*0.05,"")</f>
        <v>5</v>
      </c>
      <c r="F20" s="17" t="str">
        <f t="shared" si="12"/>
        <v/>
      </c>
      <c r="G20" s="17" t="str">
        <f>IF(F20="X",60*0.05,"")</f>
        <v/>
      </c>
      <c r="H20" s="17" t="str">
        <f t="shared" si="6"/>
        <v/>
      </c>
      <c r="I20" s="17" t="str">
        <f t="shared" si="5"/>
        <v/>
      </c>
      <c r="J20" s="17" t="str">
        <f t="shared" si="8"/>
        <v/>
      </c>
      <c r="K20" s="17" t="str">
        <f t="shared" si="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1"/>
        <v>X</v>
      </c>
      <c r="E21" s="17">
        <f>IF(D21="X",100*0.05,"")</f>
        <v>5</v>
      </c>
      <c r="F21" s="17" t="str">
        <f t="shared" si="12"/>
        <v/>
      </c>
      <c r="G21" s="17" t="str">
        <f>IF(F21="X",60*0.05,"")</f>
        <v/>
      </c>
      <c r="H21" s="17" t="str">
        <f t="shared" si="6"/>
        <v/>
      </c>
      <c r="I21" s="17" t="str">
        <f t="shared" si="5"/>
        <v/>
      </c>
      <c r="J21" s="17" t="str">
        <f t="shared" si="8"/>
        <v/>
      </c>
      <c r="K21" s="17" t="str">
        <f t="shared" si="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1"/>
        <v>X</v>
      </c>
      <c r="E22" s="17">
        <f>IF(D22="X",100*0.1,"")</f>
        <v>10</v>
      </c>
      <c r="F22" s="17" t="str">
        <f t="shared" si="12"/>
        <v/>
      </c>
      <c r="G22" s="17" t="str">
        <f>IF(F22="X",60*0.1,"")</f>
        <v/>
      </c>
      <c r="H22" s="17" t="str">
        <f t="shared" si="6"/>
        <v/>
      </c>
      <c r="I22" s="17" t="str">
        <f>IF(H22="X",30*0.1,"")</f>
        <v/>
      </c>
      <c r="J22" s="17" t="str">
        <f t="shared" si="8"/>
        <v/>
      </c>
      <c r="K22" s="17" t="str">
        <f t="shared" si="9"/>
        <v/>
      </c>
    </row>
    <row r="23" spans="1:11" ht="15.75" customHeight="1" outlineLevel="1" x14ac:dyDescent="0.3">
      <c r="A23" s="66"/>
      <c r="B23" s="40" t="s">
        <v>6</v>
      </c>
      <c r="C23" s="44">
        <f>E23+G23+I23+K23</f>
        <v>52</v>
      </c>
      <c r="D23" s="20"/>
      <c r="E23" s="20">
        <f>SUM(E13:E22)</f>
        <v>25</v>
      </c>
      <c r="F23" s="20"/>
      <c r="G23" s="20">
        <f>SUM(G13:G22)</f>
        <v>27</v>
      </c>
      <c r="H23" s="20"/>
      <c r="I23" s="20">
        <f>SUM(I13:I22)</f>
        <v>0</v>
      </c>
      <c r="J23" s="20"/>
      <c r="K23" s="20">
        <f>SUM(K13:K22)</f>
        <v>0</v>
      </c>
    </row>
    <row r="24" spans="1:11" ht="15.75" customHeight="1" outlineLevel="1" x14ac:dyDescent="0.3">
      <c r="A24" s="54"/>
      <c r="B24" s="43" t="s">
        <v>16</v>
      </c>
      <c r="C24" s="21">
        <f>VLOOKUP(C23,ESCALA_IEP!A2:B142,2,FALSE)</f>
        <v>5.0999999999999996</v>
      </c>
    </row>
    <row r="25" spans="1:11" ht="15.75" customHeight="1" x14ac:dyDescent="0.25"/>
    <row r="26" spans="1:11" ht="15.75" customHeight="1" x14ac:dyDescent="0.25"/>
    <row r="27" spans="1:11" ht="15.75" customHeight="1" x14ac:dyDescent="0.25">
      <c r="A27" s="65" t="s">
        <v>18</v>
      </c>
      <c r="B27" s="53" t="s">
        <v>19</v>
      </c>
      <c r="C27" s="55" t="str">
        <f>$B$4</f>
        <v>Lucas Carrasco</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c r="E31" s="17" t="str">
        <f>IF(D31="X",100*0.1,"")</f>
        <v/>
      </c>
      <c r="F31" s="17" t="s">
        <v>96</v>
      </c>
      <c r="G31" s="17">
        <f>IF(F31="X",60*0.1,"")</f>
        <v>6</v>
      </c>
      <c r="H31" s="17" t="str">
        <f t="shared" ref="H31:H32" si="14">IF($C31=ML,"X","")</f>
        <v/>
      </c>
      <c r="I31" s="17" t="str">
        <f>IF(H31="X",30*0.1,"")</f>
        <v/>
      </c>
      <c r="J31" s="17" t="str">
        <f t="shared" ref="J31:J32" si="15">IF($C31=NL,"X","")</f>
        <v/>
      </c>
      <c r="K31" s="17" t="str">
        <f t="shared" ref="K31:K32" si="16">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c r="E32" s="17" t="str">
        <f>IF(D32="X",100*0.1,"")</f>
        <v/>
      </c>
      <c r="F32" s="17" t="s">
        <v>96</v>
      </c>
      <c r="G32" s="17">
        <f>IF(F32="X",60*0.1,"")</f>
        <v>6</v>
      </c>
      <c r="H32" s="17" t="str">
        <f t="shared" si="14"/>
        <v/>
      </c>
      <c r="I32" s="17" t="str">
        <f>IF(H32="X",30*0.1,"")</f>
        <v/>
      </c>
      <c r="J32" s="17" t="str">
        <f t="shared" si="15"/>
        <v/>
      </c>
      <c r="K32" s="17" t="str">
        <f t="shared" si="16"/>
        <v/>
      </c>
    </row>
    <row r="33" spans="1:11" x14ac:dyDescent="0.25">
      <c r="A33" s="66"/>
      <c r="B33" s="41" t="str">
        <f>RUBRICA!A17</f>
        <v>13. Colaboración y trabajo en equipo *</v>
      </c>
      <c r="C33" s="39" t="s">
        <v>7</v>
      </c>
      <c r="D33" s="17"/>
      <c r="E33" s="17" t="str">
        <f>IF(D33="X",100*0.1,"")</f>
        <v/>
      </c>
      <c r="F33" s="17" t="s">
        <v>96</v>
      </c>
      <c r="G33" s="17">
        <f>IF(F33="X",60*0.1,"")</f>
        <v>6</v>
      </c>
      <c r="H33" s="17" t="str">
        <f>IF($C33=ML,"X","")</f>
        <v/>
      </c>
      <c r="I33" s="17" t="str">
        <f>IF(H33="X",30*0.1,"")</f>
        <v/>
      </c>
      <c r="J33" s="17" t="str">
        <f>IF($C33=NL,"X","")</f>
        <v/>
      </c>
      <c r="K33" s="17" t="str">
        <f>IF($J33="X",0,"")</f>
        <v/>
      </c>
    </row>
    <row r="34" spans="1:11" ht="15.75" customHeight="1" x14ac:dyDescent="0.3">
      <c r="A34" s="66"/>
      <c r="B34" s="22" t="s">
        <v>17</v>
      </c>
      <c r="C34" s="19">
        <f>E34+G34+I34+K34</f>
        <v>18</v>
      </c>
      <c r="D34" s="20"/>
      <c r="E34" s="20">
        <f>SUM(E31:E33)</f>
        <v>0</v>
      </c>
      <c r="F34" s="20"/>
      <c r="G34" s="20">
        <f t="shared" ref="G34:K34" si="17">SUM(G31:G33)</f>
        <v>18</v>
      </c>
      <c r="H34" s="20"/>
      <c r="I34" s="20">
        <f t="shared" si="17"/>
        <v>0</v>
      </c>
      <c r="J34" s="20"/>
      <c r="K34" s="20">
        <f t="shared" si="17"/>
        <v>0</v>
      </c>
    </row>
    <row r="35" spans="1:11" ht="15.75" customHeight="1" x14ac:dyDescent="0.3">
      <c r="A35" s="54"/>
      <c r="B35" s="18" t="s">
        <v>16</v>
      </c>
      <c r="C35" s="21">
        <f>VLOOKUP(C34,ESCALA_TRAB_EQUIP!A2:B62,2,FALSE)</f>
        <v>4</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f>B5</f>
        <v>0</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18">IF($C43=CL,"X","")</f>
        <v>X</v>
      </c>
      <c r="E43" s="17">
        <f>IF(D43="X",100*0.1,"")</f>
        <v>10</v>
      </c>
      <c r="F43" s="17" t="str">
        <f t="shared" ref="F43:F44" si="19">IF($C43=L,"X","")</f>
        <v/>
      </c>
      <c r="G43" s="17" t="str">
        <f>IF(F43="X",60*0.1,"")</f>
        <v/>
      </c>
      <c r="H43" s="17" t="str">
        <f t="shared" ref="H43:H44" si="20">IF($C43=ML,"X","")</f>
        <v/>
      </c>
      <c r="I43" s="17" t="str">
        <f>IF(H43="X",30*0.1,"")</f>
        <v/>
      </c>
      <c r="J43" s="17" t="str">
        <f t="shared" ref="J43:J44" si="21">IF($C43=NL,"X","")</f>
        <v/>
      </c>
      <c r="K43" s="17" t="str">
        <f t="shared" ref="K43:K44" si="22">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18"/>
        <v>X</v>
      </c>
      <c r="E44" s="17">
        <f>IF(D44="X",100*0.1,"")</f>
        <v>10</v>
      </c>
      <c r="F44" s="17" t="str">
        <f t="shared" si="19"/>
        <v/>
      </c>
      <c r="G44" s="17" t="str">
        <f>IF(F44="X",60*0.1,"")</f>
        <v/>
      </c>
      <c r="H44" s="17" t="str">
        <f t="shared" si="20"/>
        <v/>
      </c>
      <c r="I44" s="17" t="str">
        <f>IF(H44="X",30*0.1,"")</f>
        <v/>
      </c>
      <c r="J44" s="17" t="str">
        <f t="shared" si="21"/>
        <v/>
      </c>
      <c r="K44" s="17" t="str">
        <f t="shared" si="22"/>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23">SUM(G43:G45)</f>
        <v>0</v>
      </c>
      <c r="H46" s="20"/>
      <c r="I46" s="20">
        <f t="shared" ref="I46" si="24">SUM(I43:I45)</f>
        <v>0</v>
      </c>
      <c r="J46" s="20"/>
      <c r="K46" s="20">
        <f t="shared" ref="K46" si="25">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f>B6</f>
        <v>0</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26">IF($C54=CL,"X","")</f>
        <v>X</v>
      </c>
      <c r="E54" s="17">
        <f>IF(D54="X",100*0.1,"")</f>
        <v>10</v>
      </c>
      <c r="F54" s="17" t="str">
        <f t="shared" ref="F54:F55" si="27">IF($C54=L,"X","")</f>
        <v/>
      </c>
      <c r="G54" s="17" t="str">
        <f>IF(F54="X",60*0.1,"")</f>
        <v/>
      </c>
      <c r="H54" s="17" t="str">
        <f t="shared" ref="H54:H55" si="28">IF($C54=ML,"X","")</f>
        <v/>
      </c>
      <c r="I54" s="17" t="str">
        <f>IF(H54="X",30*0.1,"")</f>
        <v/>
      </c>
      <c r="J54" s="17" t="str">
        <f t="shared" ref="J54:J55" si="29">IF($C54=NL,"X","")</f>
        <v/>
      </c>
      <c r="K54" s="17" t="str">
        <f t="shared" ref="K54:K55" si="30">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26"/>
        <v>X</v>
      </c>
      <c r="E55" s="17">
        <f>IF(D55="X",100*0.1,"")</f>
        <v>10</v>
      </c>
      <c r="F55" s="17" t="str">
        <f t="shared" si="27"/>
        <v/>
      </c>
      <c r="G55" s="17" t="str">
        <f>IF(F55="X",60*0.1,"")</f>
        <v/>
      </c>
      <c r="H55" s="17" t="str">
        <f t="shared" si="28"/>
        <v/>
      </c>
      <c r="I55" s="17" t="str">
        <f>IF(H55="X",30*0.1,"")</f>
        <v/>
      </c>
      <c r="J55" s="17" t="str">
        <f t="shared" si="29"/>
        <v/>
      </c>
      <c r="K55" s="17" t="str">
        <f t="shared" si="30"/>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31">SUM(F54:F56)</f>
        <v>0</v>
      </c>
      <c r="G57" s="20">
        <f t="shared" ref="G57" si="32">SUM(G54:G56)</f>
        <v>0</v>
      </c>
      <c r="H57" s="20">
        <f t="shared" ref="H57" si="33">SUM(H54:H56)</f>
        <v>0</v>
      </c>
      <c r="I57" s="20">
        <f t="shared" ref="I57" si="34">SUM(I54:I56)</f>
        <v>0</v>
      </c>
      <c r="J57" s="20">
        <f t="shared" ref="J57" si="35">SUM(J54:J56)</f>
        <v>0</v>
      </c>
      <c r="K57" s="20">
        <f t="shared" ref="K57" si="36">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2024-09-10T12:20:15Z</dcterms:modified>
</cp:coreProperties>
</file>