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<sst xmlns="http://schemas.openxmlformats.org/spreadsheetml/2006/main" count="210" uniqueCount="71">
  <si>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</si>
  <si>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</si>
  <si>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</si>
  <si>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</si>
  <si>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</si>
  <si>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</si>
  <si>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</si>
  <si>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</si>
  <si>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</si>
  <si>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</si>
  <si>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</si>
  <si>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</si>
  <si>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</si>
  <si>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</si>
  <si>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</si>
  <si>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</si>
  <si>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</si>
  <si>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</si>
  <si>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</si>
  <si>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Espanha</t>
  </si>
  <si>
    <t>China</t>
  </si>
  <si>
    <t>Japão</t>
  </si>
  <si>
    <t>Bélgica</t>
  </si>
  <si>
    <t>México</t>
  </si>
  <si>
    <t>Alemanha</t>
  </si>
  <si>
    <t>Índia</t>
  </si>
  <si>
    <t>África do Sul</t>
  </si>
  <si>
    <t>Argentina</t>
  </si>
  <si>
    <t>Eslovênia</t>
  </si>
  <si>
    <t>Outros</t>
  </si>
  <si>
    <t>França</t>
  </si>
  <si>
    <t>Áustria</t>
  </si>
  <si>
    <t>Polônia</t>
  </si>
  <si>
    <t>Itália</t>
  </si>
  <si>
    <t>Estônia</t>
  </si>
  <si>
    <t>Uruguai</t>
  </si>
  <si>
    <t>Turquia</t>
  </si>
  <si>
    <t>Paraguai</t>
  </si>
  <si>
    <t>Argélia</t>
  </si>
  <si>
    <t>Luxemburgo</t>
  </si>
  <si>
    <t>Romênia</t>
  </si>
  <si>
    <t>República Dominicana</t>
  </si>
  <si>
    <t>Emirados Árabes Unidos</t>
  </si>
  <si>
    <t>Coreia do Sul</t>
  </si>
  <si>
    <t>Dinamarca</t>
  </si>
  <si>
    <t>Porto Rico</t>
  </si>
  <si>
    <t>Singapura</t>
  </si>
  <si>
    <t>Grécia</t>
  </si>
  <si>
    <t>Descrição (SH2)</t>
  </si>
  <si>
    <t>%</t>
  </si>
  <si>
    <t>Ferro fundido, ferro e aço</t>
  </si>
  <si>
    <t>Produtos químicos inorgânicos; compostos inorgânicos ou orgânicos de metais preciosos, de elementos radioativos, de metais das terras raras ou de isótopos</t>
  </si>
  <si>
    <t>Alumínio e suas obras</t>
  </si>
  <si>
    <t>Estanho e suas obras</t>
  </si>
  <si>
    <t>Minerios, escórias e cinzas</t>
  </si>
  <si>
    <t>Sementes e frutos oleaginosos; grãos, sementes e frutos diversos; plantas industriais ou medicinais; palhas e forragens</t>
  </si>
  <si>
    <t xml:space="preserve">Outros </t>
  </si>
  <si>
    <t>Cobre e suas obras</t>
  </si>
  <si>
    <t>Outros metais comuns; ceramais (cermets); obras dessas matérias</t>
  </si>
  <si>
    <t>Madeira, carvão vegetal e obras de madeira</t>
  </si>
  <si>
    <t>Obras de pedra, gesso, cimento, amianto, mica ou de matérias semelhantes</t>
  </si>
  <si>
    <t>Obras diversas</t>
  </si>
  <si>
    <t>Reino Unido</t>
  </si>
  <si>
    <t>Máquinas, aparelhos e materiais elétricos, e suas partes; aparelhos de gravação ou de reprodução de som, aparelhos de gravação ou de reprodução de imagens e de som em televisão, e suas partes e acessórios</t>
  </si>
  <si>
    <t>Combustíveis minerais, óleos minerais e produtos da sua destilação; matérias betuminosas; ceras minerais</t>
  </si>
  <si>
    <t>Reatores nucleares, caldeiras, máquinas, aparelhos e instrumentos mecânicos, e suas partes</t>
  </si>
  <si>
    <t>Ferramentas, artefatos de cutelaria e talheres, e suas partes, de metais comuns</t>
  </si>
  <si>
    <t>Produtos diversos das indústrias químicas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</si>
  <si>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</si>
  <si>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</si>
  <si>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Obras diversas de metais comuns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</si>
</sst>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2" numFmtId="165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8" fontId="2" numFmtId="167" xfId="0" applyAlignment="1" applyBorder="1" applyFont="1" applyNumberFormat="1">
      <alignment horizontal="center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/>
    </xf>
    <xf borderId="6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8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167" xfId="0" applyAlignment="1" applyFont="1" applyNumberForma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728457980"/>
        <c:axId val="1639388325"/>
      </c:lineChart>
      <c:catAx>
        <c:axId val="172845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388325"/>
      </c:catAx>
      <c:valAx>
        <c:axId val="1639388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45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17808370"/>
        <c:axId val="179631458"/>
      </c:lineChart>
      <c:catAx>
        <c:axId val="117808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chemeClr val="lt1"/>
                </a:solidFill>
                <a:latin typeface="Arial"/>
              </a:defRPr>
            </a:pPr>
          </a:p>
        </c:txPr>
        <c:crossAx val="179631458"/>
      </c:catAx>
      <c:valAx>
        <c:axId val="17963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FFFFFF"/>
                </a:solidFill>
                <a:latin typeface="Arial"/>
              </a:defRPr>
            </a:pPr>
          </a:p>
        </c:txPr>
        <c:crossAx val="117808370"/>
      </c:valAx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5358362048784467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 w="9525">
              <a:solidFill>
                <a:schemeClr val="lt1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520098722"/>
        <c:axId val="817404301"/>
      </c:bar3DChart>
      <c:catAx>
        <c:axId val="1520098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817404301"/>
      </c:catAx>
      <c:valAx>
        <c:axId val="817404301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15200987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240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 w="9525">
              <a:solidFill>
                <a:schemeClr val="lt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Países'!$E$3:$E$9</c:f>
            </c:strRef>
          </c:cat>
          <c:val>
            <c:numRef>
              <c:f>'IMPORTAÇÃO - Países'!$F$3:$F$9</c:f>
              <c:numCache/>
            </c:numRef>
          </c:val>
        </c:ser>
        <c:axId val="844214637"/>
        <c:axId val="168081912"/>
      </c:bar3DChart>
      <c:catAx>
        <c:axId val="844214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68081912"/>
      </c:catAx>
      <c:valAx>
        <c:axId val="168081912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84421463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1104900</xdr:colOff>
      <xdr:row>0</xdr:row>
      <xdr:rowOff>200025</xdr:rowOff>
    </xdr:from>
    <xdr:ext cx="5819775" cy="5876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695825" cy="4257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1133475</xdr:colOff>
      <xdr:row>1</xdr:row>
      <xdr:rowOff>0</xdr:rowOff>
    </xdr:from>
    <xdr:ext cx="5114925" cy="4838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1</xdr:row>
      <xdr:rowOff>142875</xdr:rowOff>
    </xdr:from>
    <xdr:ext cx="4295775" cy="4838700"/>
    <xdr:pic>
      <xdr:nvPicPr>
        <xdr:cNvPr id="502369405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17" display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17" display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12">
        <v>2.4065308E7</v>
      </c>
      <c r="F3" s="12">
        <v>3182729.0</v>
      </c>
      <c r="G3" s="13">
        <f t="shared" ref="G3:G46" si="1">E3-F3</f>
        <v>20882579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12">
        <v>2.6293369E7</v>
      </c>
      <c r="F4" s="12">
        <v>4422849.0</v>
      </c>
      <c r="G4" s="13">
        <f t="shared" si="1"/>
        <v>21870520</v>
      </c>
      <c r="H4" s="3"/>
      <c r="I4" s="16" t="s">
        <v>10</v>
      </c>
      <c r="J4" s="17">
        <f t="shared" ref="J4:J5" si="2">G12</f>
        <v>8090853</v>
      </c>
      <c r="K4" s="18"/>
      <c r="L4" s="16" t="s">
        <v>10</v>
      </c>
      <c r="M4" s="17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12">
        <v>2.31746E7</v>
      </c>
      <c r="F5" s="12">
        <v>4006953.0</v>
      </c>
      <c r="G5" s="13">
        <f t="shared" si="1"/>
        <v>19167647</v>
      </c>
      <c r="H5" s="3"/>
      <c r="I5" s="16" t="s">
        <v>12</v>
      </c>
      <c r="J5" s="19">
        <f t="shared" si="2"/>
        <v>10866504</v>
      </c>
      <c r="K5" s="3"/>
      <c r="L5" s="16" t="s">
        <v>12</v>
      </c>
      <c r="M5" s="19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12">
        <v>1.611619E7</v>
      </c>
      <c r="F6" s="12">
        <v>2799843.0</v>
      </c>
      <c r="G6" s="13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12">
        <v>1.3566214E7</v>
      </c>
      <c r="F7" s="12">
        <v>3135895.0</v>
      </c>
      <c r="G7" s="13">
        <f t="shared" si="1"/>
        <v>10430319</v>
      </c>
      <c r="H7" s="3"/>
      <c r="I7" s="20" t="s">
        <v>14</v>
      </c>
      <c r="J7" s="21">
        <f>(J5-J4)/J4</f>
        <v>0.3430603671</v>
      </c>
      <c r="K7" s="3"/>
      <c r="L7" s="20" t="s">
        <v>14</v>
      </c>
      <c r="M7" s="21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12">
        <v>2.2319705E7</v>
      </c>
      <c r="F8" s="12">
        <v>1240465.0</v>
      </c>
      <c r="G8" s="13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12">
        <v>2.2242289E7</v>
      </c>
      <c r="F9" s="12">
        <v>2711018.0</v>
      </c>
      <c r="G9" s="13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12">
        <v>1.828513E7</v>
      </c>
      <c r="F10" s="12">
        <v>3973666.0</v>
      </c>
      <c r="G10" s="13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12">
        <v>1.3286922E7</v>
      </c>
      <c r="F11" s="12">
        <v>1951385.0</v>
      </c>
      <c r="G11" s="13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12">
        <v>1.1872399E7</v>
      </c>
      <c r="F12" s="12">
        <v>3781546.0</v>
      </c>
      <c r="G12" s="13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12">
        <v>1.2320485E7</v>
      </c>
      <c r="F13" s="12">
        <v>1453981.0</v>
      </c>
      <c r="G13" s="13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12">
        <v>1.2128374E7</v>
      </c>
      <c r="F14" s="12">
        <v>1438188.0</v>
      </c>
      <c r="G14" s="13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12">
        <v>1.1572666E7</v>
      </c>
      <c r="F15" s="12">
        <v>2909467.0</v>
      </c>
      <c r="G15" s="13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12">
        <v>1.2481052E7</v>
      </c>
      <c r="F16" s="12">
        <v>3029150.0</v>
      </c>
      <c r="G16" s="13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12">
        <v>1.4349215E7</v>
      </c>
      <c r="F17" s="12">
        <v>2087206.0</v>
      </c>
      <c r="G17" s="13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12">
        <v>1.3630596E7</v>
      </c>
      <c r="F18" s="12">
        <v>1976024.0</v>
      </c>
      <c r="G18" s="13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12">
        <v>1.6786737E7</v>
      </c>
      <c r="F19" s="12">
        <v>3082003.0</v>
      </c>
      <c r="G19" s="13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12">
        <v>1.8301467E7</v>
      </c>
      <c r="F20" s="12">
        <v>1613063.0</v>
      </c>
      <c r="G20" s="13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12">
        <v>1.9781239E7</v>
      </c>
      <c r="F21" s="12">
        <v>3516006.0</v>
      </c>
      <c r="G21" s="13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12">
        <v>2.0983212E7</v>
      </c>
      <c r="F22" s="12">
        <v>1646365.0</v>
      </c>
      <c r="G22" s="13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12">
        <v>1.8647646E7</v>
      </c>
      <c r="F23" s="12">
        <v>3134106.0</v>
      </c>
      <c r="G23" s="13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12">
        <v>1.6162299E7</v>
      </c>
      <c r="F24" s="12">
        <v>2710070.0</v>
      </c>
      <c r="G24" s="13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12">
        <v>2.271273E7</v>
      </c>
      <c r="F25" s="12">
        <v>2593493.0</v>
      </c>
      <c r="G25" s="13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12">
        <v>2.0229586E7</v>
      </c>
      <c r="F26" s="12">
        <v>2727700.0</v>
      </c>
      <c r="G26" s="13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12">
        <v>1.4034606E7</v>
      </c>
      <c r="F27" s="12">
        <v>4044352.0</v>
      </c>
      <c r="G27" s="13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12">
        <v>2.0542306E7</v>
      </c>
      <c r="F28" s="12">
        <v>3816806.0</v>
      </c>
      <c r="G28" s="13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12">
        <v>1.5650368E7</v>
      </c>
      <c r="F29" s="12">
        <v>3427808.0</v>
      </c>
      <c r="G29" s="13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12">
        <v>1.4481153E7</v>
      </c>
      <c r="F30" s="12">
        <v>2254229.0</v>
      </c>
      <c r="G30" s="13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12">
        <v>1.861457E7</v>
      </c>
      <c r="F31" s="12">
        <v>2440798.0</v>
      </c>
      <c r="G31" s="13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12">
        <v>1.6656412E7</v>
      </c>
      <c r="F32" s="12">
        <v>2322588.0</v>
      </c>
      <c r="G32" s="13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12">
        <v>1.0109263E7</v>
      </c>
      <c r="F33" s="12">
        <v>2378097.0</v>
      </c>
      <c r="G33" s="13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12">
        <v>1.6639276E7</v>
      </c>
      <c r="F34" s="12">
        <v>2495035.0</v>
      </c>
      <c r="G34" s="13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12">
        <v>1.4630647E7</v>
      </c>
      <c r="F35" s="12">
        <v>6462679.0</v>
      </c>
      <c r="G35" s="13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12">
        <v>1.5816767E7</v>
      </c>
      <c r="F36" s="12">
        <v>7258851.0</v>
      </c>
      <c r="G36" s="13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12">
        <v>2.1301532E7</v>
      </c>
      <c r="F37" s="12">
        <v>5670668.0</v>
      </c>
      <c r="G37" s="13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12">
        <v>2.6389066E7</v>
      </c>
      <c r="F38" s="12">
        <v>6601209.0</v>
      </c>
      <c r="G38" s="13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12">
        <v>3.6491743E7</v>
      </c>
      <c r="F39" s="12">
        <v>5575872.0</v>
      </c>
      <c r="G39" s="13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12">
        <v>3.1596425E7</v>
      </c>
      <c r="F40" s="12">
        <v>5161096.0</v>
      </c>
      <c r="G40" s="13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12">
        <v>2.2688469E7</v>
      </c>
      <c r="F41" s="12">
        <v>3694826.0</v>
      </c>
      <c r="G41" s="13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12">
        <v>1.5229248E7</v>
      </c>
      <c r="F42" s="12">
        <v>2789077.0</v>
      </c>
      <c r="G42" s="13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12">
        <v>2.4205391E7</v>
      </c>
      <c r="F43" s="12">
        <v>2993461.0</v>
      </c>
      <c r="G43" s="13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3"/>
      <c r="F44" s="23"/>
      <c r="G44" s="13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3"/>
      <c r="F45" s="2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3"/>
      <c r="F46" s="23"/>
      <c r="G46" s="13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27">
        <f>'BALANÇA NOVA'!E3/1000000</f>
        <v>24.065308</v>
      </c>
      <c r="F3" s="27">
        <f>'BALANÇA NOVA'!F3/1000000</f>
        <v>3.182729</v>
      </c>
      <c r="G3" s="27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27">
        <f>'BALANÇA NOVA'!E4/1000000</f>
        <v>26.293369</v>
      </c>
      <c r="F4" s="27">
        <f>'BALANÇA NOVA'!F4/1000000</f>
        <v>4.422849</v>
      </c>
      <c r="G4" s="27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27">
        <f>'BALANÇA NOVA'!E5/1000000</f>
        <v>23.1746</v>
      </c>
      <c r="F5" s="27">
        <f>'BALANÇA NOVA'!F5/1000000</f>
        <v>4.006953</v>
      </c>
      <c r="G5" s="27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27">
        <f>'BALANÇA NOVA'!E6/1000000</f>
        <v>16.11619</v>
      </c>
      <c r="F6" s="27">
        <f>'BALANÇA NOVA'!F6/1000000</f>
        <v>2.799843</v>
      </c>
      <c r="G6" s="27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27">
        <f>'BALANÇA NOVA'!E7/1000000</f>
        <v>13.566214</v>
      </c>
      <c r="F7" s="27">
        <f>'BALANÇA NOVA'!F7/1000000</f>
        <v>3.135895</v>
      </c>
      <c r="G7" s="27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27">
        <f>'BALANÇA NOVA'!E8/1000000</f>
        <v>22.319705</v>
      </c>
      <c r="F8" s="27">
        <f>'BALANÇA NOVA'!F8/1000000</f>
        <v>1.240465</v>
      </c>
      <c r="G8" s="27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27">
        <f>'BALANÇA NOVA'!E9/1000000</f>
        <v>22.242289</v>
      </c>
      <c r="F9" s="27">
        <f>'BALANÇA NOVA'!F9/1000000</f>
        <v>2.711018</v>
      </c>
      <c r="G9" s="27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27">
        <f>'BALANÇA NOVA'!E10/1000000</f>
        <v>18.28513</v>
      </c>
      <c r="F10" s="27">
        <f>'BALANÇA NOVA'!F10/1000000</f>
        <v>3.973666</v>
      </c>
      <c r="G10" s="27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27">
        <f>'BALANÇA NOVA'!E11/1000000</f>
        <v>13.286922</v>
      </c>
      <c r="F11" s="27">
        <f>'BALANÇA NOVA'!F11/1000000</f>
        <v>1.951385</v>
      </c>
      <c r="G11" s="27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27">
        <f>'BALANÇA NOVA'!E12/1000000</f>
        <v>11.872399</v>
      </c>
      <c r="F12" s="27">
        <f>'BALANÇA NOVA'!F12/1000000</f>
        <v>3.781546</v>
      </c>
      <c r="G12" s="27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27">
        <f>'BALANÇA NOVA'!E13/1000000</f>
        <v>12.320485</v>
      </c>
      <c r="F13" s="27">
        <f>'BALANÇA NOVA'!F13/1000000</f>
        <v>1.453981</v>
      </c>
      <c r="G13" s="27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27">
        <f>'BALANÇA NOVA'!E14/1000000</f>
        <v>12.128374</v>
      </c>
      <c r="F14" s="27">
        <f>'BALANÇA NOVA'!F14/1000000</f>
        <v>1.438188</v>
      </c>
      <c r="G14" s="27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27">
        <f>'BALANÇA NOVA'!E15/1000000</f>
        <v>11.572666</v>
      </c>
      <c r="F15" s="27">
        <f>'BALANÇA NOVA'!F15/1000000</f>
        <v>2.909467</v>
      </c>
      <c r="G15" s="27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27">
        <f>'BALANÇA NOVA'!E16/1000000</f>
        <v>12.481052</v>
      </c>
      <c r="F16" s="27">
        <f>'BALANÇA NOVA'!F16/1000000</f>
        <v>3.02915</v>
      </c>
      <c r="G16" s="27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27">
        <f>'BALANÇA NOVA'!E17/1000000</f>
        <v>14.349215</v>
      </c>
      <c r="F17" s="27">
        <f>'BALANÇA NOVA'!F17/1000000</f>
        <v>2.087206</v>
      </c>
      <c r="G17" s="27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27">
        <f>'BALANÇA NOVA'!E18/1000000</f>
        <v>13.630596</v>
      </c>
      <c r="F18" s="27">
        <f>'BALANÇA NOVA'!F18/1000000</f>
        <v>1.976024</v>
      </c>
      <c r="G18" s="27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27">
        <f>'BALANÇA NOVA'!E19/1000000</f>
        <v>16.786737</v>
      </c>
      <c r="F19" s="27">
        <f>'BALANÇA NOVA'!F19/1000000</f>
        <v>3.082003</v>
      </c>
      <c r="G19" s="27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27">
        <f>'BALANÇA NOVA'!E20/1000000</f>
        <v>18.301467</v>
      </c>
      <c r="F20" s="27">
        <f>'BALANÇA NOVA'!F20/1000000</f>
        <v>1.613063</v>
      </c>
      <c r="G20" s="27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27">
        <f>'BALANÇA NOVA'!E21/1000000</f>
        <v>19.781239</v>
      </c>
      <c r="F21" s="27">
        <f>'BALANÇA NOVA'!F21/1000000</f>
        <v>3.516006</v>
      </c>
      <c r="G21" s="27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27">
        <f>'BALANÇA NOVA'!E22/1000000</f>
        <v>20.983212</v>
      </c>
      <c r="F22" s="27">
        <f>'BALANÇA NOVA'!F22/1000000</f>
        <v>1.646365</v>
      </c>
      <c r="G22" s="27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27">
        <f>'BALANÇA NOVA'!E23/1000000</f>
        <v>18.647646</v>
      </c>
      <c r="F23" s="27">
        <f>'BALANÇA NOVA'!F23/1000000</f>
        <v>3.134106</v>
      </c>
      <c r="G23" s="27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27">
        <f>'BALANÇA NOVA'!E24/1000000</f>
        <v>16.162299</v>
      </c>
      <c r="F24" s="27">
        <f>'BALANÇA NOVA'!F24/1000000</f>
        <v>2.71007</v>
      </c>
      <c r="G24" s="27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27">
        <f>'BALANÇA NOVA'!E25/1000000</f>
        <v>22.71273</v>
      </c>
      <c r="F25" s="27">
        <f>'BALANÇA NOVA'!F25/1000000</f>
        <v>2.593493</v>
      </c>
      <c r="G25" s="27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27">
        <f>'BALANÇA NOVA'!E26/1000000</f>
        <v>20.229586</v>
      </c>
      <c r="F26" s="27">
        <f>'BALANÇA NOVA'!F26/1000000</f>
        <v>2.7277</v>
      </c>
      <c r="G26" s="27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27">
        <f>'BALANÇA NOVA'!E27/1000000</f>
        <v>14.034606</v>
      </c>
      <c r="F27" s="27">
        <f>'BALANÇA NOVA'!F27/1000000</f>
        <v>4.044352</v>
      </c>
      <c r="G27" s="27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27">
        <f>'BALANÇA NOVA'!E28/1000000</f>
        <v>20.542306</v>
      </c>
      <c r="F28" s="27">
        <f>'BALANÇA NOVA'!F28/1000000</f>
        <v>3.816806</v>
      </c>
      <c r="G28" s="27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27">
        <f>'BALANÇA NOVA'!E29/1000000</f>
        <v>15.650368</v>
      </c>
      <c r="F29" s="27">
        <f>'BALANÇA NOVA'!F29/1000000</f>
        <v>3.427808</v>
      </c>
      <c r="G29" s="27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27">
        <f>'BALANÇA NOVA'!E30/1000000</f>
        <v>14.481153</v>
      </c>
      <c r="F30" s="27">
        <f>'BALANÇA NOVA'!F30/1000000</f>
        <v>2.254229</v>
      </c>
      <c r="G30" s="27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27">
        <f>'BALANÇA NOVA'!E31/1000000</f>
        <v>18.61457</v>
      </c>
      <c r="F31" s="27">
        <f>'BALANÇA NOVA'!F31/1000000</f>
        <v>2.440798</v>
      </c>
      <c r="G31" s="27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27">
        <f>'BALANÇA NOVA'!E32/1000000</f>
        <v>16.656412</v>
      </c>
      <c r="F32" s="27">
        <f>'BALANÇA NOVA'!F32/1000000</f>
        <v>2.322588</v>
      </c>
      <c r="G32" s="27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27">
        <f>'BALANÇA NOVA'!E33/1000000</f>
        <v>10.109263</v>
      </c>
      <c r="F33" s="27">
        <f>'BALANÇA NOVA'!F33/1000000</f>
        <v>2.378097</v>
      </c>
      <c r="G33" s="27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27">
        <f>'BALANÇA NOVA'!E34/1000000</f>
        <v>16.639276</v>
      </c>
      <c r="F34" s="27">
        <f>'BALANÇA NOVA'!F34/1000000</f>
        <v>2.495035</v>
      </c>
      <c r="G34" s="27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27">
        <f>'BALANÇA NOVA'!E35/1000000</f>
        <v>14.630647</v>
      </c>
      <c r="F35" s="27">
        <f>'BALANÇA NOVA'!F35/1000000</f>
        <v>6.462679</v>
      </c>
      <c r="G35" s="27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27">
        <f>'BALANÇA NOVA'!E36/1000000</f>
        <v>15.816767</v>
      </c>
      <c r="F36" s="27">
        <f>'BALANÇA NOVA'!F36/1000000</f>
        <v>7.258851</v>
      </c>
      <c r="G36" s="27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27">
        <f>'BALANÇA NOVA'!E37/1000000</f>
        <v>21.301532</v>
      </c>
      <c r="F37" s="27">
        <f>'BALANÇA NOVA'!F37/1000000</f>
        <v>5.670668</v>
      </c>
      <c r="G37" s="27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27">
        <f>'BALANÇA NOVA'!E38/1000000</f>
        <v>26.389066</v>
      </c>
      <c r="F38" s="27">
        <f>'BALANÇA NOVA'!F38/1000000</f>
        <v>6.601209</v>
      </c>
      <c r="G38" s="27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27">
        <f>'BALANÇA NOVA'!E39/1000000</f>
        <v>36.491743</v>
      </c>
      <c r="F39" s="27">
        <f>'BALANÇA NOVA'!F39/1000000</f>
        <v>5.575872</v>
      </c>
      <c r="G39" s="27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27">
        <f>'BALANÇA NOVA'!E40/1000000</f>
        <v>31.596425</v>
      </c>
      <c r="F40" s="27">
        <f>'BALANÇA NOVA'!F40/1000000</f>
        <v>5.161096</v>
      </c>
      <c r="G40" s="27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27">
        <f>'BALANÇA NOVA'!E41/1000000</f>
        <v>22.688469</v>
      </c>
      <c r="F41" s="27">
        <f>'BALANÇA NOVA'!F41/1000000</f>
        <v>3.694826</v>
      </c>
      <c r="G41" s="27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27">
        <f>'BALANÇA NOVA'!E42/1000000</f>
        <v>15.229248</v>
      </c>
      <c r="F42" s="27">
        <f>'BALANÇA NOVA'!F42/1000000</f>
        <v>2.789077</v>
      </c>
      <c r="G42" s="27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27">
        <f>'BALANÇA NOVA'!E43/1000000</f>
        <v>24.205391</v>
      </c>
      <c r="F43" s="27">
        <f>'BALANÇA NOVA'!F43/1000000</f>
        <v>2.993461</v>
      </c>
      <c r="G43" s="27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7">
        <f>'BALANÇA NOVA'!E44/1000000</f>
        <v>0</v>
      </c>
      <c r="F44" s="27">
        <f>'BALANÇA NOVA'!F44/1000000</f>
        <v>0</v>
      </c>
      <c r="G44" s="27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7">
        <f>'BALANÇA NOVA'!E45/1000000</f>
        <v>0</v>
      </c>
      <c r="F45" s="27">
        <f>'BALANÇA NOVA'!F45/1000000</f>
        <v>0</v>
      </c>
      <c r="G45" s="27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7">
        <f>'BALANÇA NOVA'!E46/1000000</f>
        <v>0</v>
      </c>
      <c r="F46" s="27">
        <f>'BALANÇA NOVA'!F46/1000000</f>
        <v>0</v>
      </c>
      <c r="G46" s="27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 t="s">
        <v>18</v>
      </c>
      <c r="C3" s="38">
        <v>3878946.0</v>
      </c>
      <c r="D3" s="39"/>
      <c r="E3" s="40" t="s">
        <v>18</v>
      </c>
      <c r="F3" s="41">
        <v>3878946.0</v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 t="s">
        <v>19</v>
      </c>
      <c r="C4" s="38">
        <v>2188238.0</v>
      </c>
      <c r="E4" s="42" t="s">
        <v>19</v>
      </c>
      <c r="F4" s="43">
        <v>2188238.0</v>
      </c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 t="s">
        <v>20</v>
      </c>
      <c r="C5" s="38">
        <v>2146258.0</v>
      </c>
      <c r="D5" s="39"/>
      <c r="E5" s="40" t="s">
        <v>20</v>
      </c>
      <c r="F5" s="41">
        <v>2146258.0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 t="s">
        <v>21</v>
      </c>
      <c r="C6" s="38">
        <v>1601446.0</v>
      </c>
      <c r="D6" s="39"/>
      <c r="E6" s="42" t="s">
        <v>21</v>
      </c>
      <c r="F6" s="43">
        <v>1601446.0</v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 t="s">
        <v>22</v>
      </c>
      <c r="C7" s="38">
        <v>1499767.0</v>
      </c>
      <c r="D7" s="39"/>
      <c r="E7" s="40" t="s">
        <v>22</v>
      </c>
      <c r="F7" s="41">
        <v>1499767.0</v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 t="s">
        <v>23</v>
      </c>
      <c r="C8" s="38">
        <v>1083805.0</v>
      </c>
      <c r="D8" s="39"/>
      <c r="E8" s="42" t="s">
        <v>23</v>
      </c>
      <c r="F8" s="43">
        <v>1083805.0</v>
      </c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 t="s">
        <v>24</v>
      </c>
      <c r="C9" s="38">
        <v>793420.0</v>
      </c>
      <c r="D9" s="39"/>
      <c r="E9" s="40" t="s">
        <v>24</v>
      </c>
      <c r="F9" s="41">
        <v>793420.0</v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 t="s">
        <v>25</v>
      </c>
      <c r="C10" s="38">
        <v>780454.0</v>
      </c>
      <c r="D10" s="39"/>
      <c r="E10" s="42" t="s">
        <v>25</v>
      </c>
      <c r="F10" s="43">
        <v>780454.0</v>
      </c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 t="s">
        <v>26</v>
      </c>
      <c r="C11" s="38">
        <v>719408.0</v>
      </c>
      <c r="D11" s="39"/>
      <c r="E11" s="40" t="s">
        <v>26</v>
      </c>
      <c r="F11" s="41">
        <v>719408.0</v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 t="s">
        <v>27</v>
      </c>
      <c r="C12" s="38">
        <v>655294.0</v>
      </c>
      <c r="D12" s="39"/>
      <c r="E12" s="42" t="s">
        <v>27</v>
      </c>
      <c r="F12" s="43">
        <v>655294.0</v>
      </c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 t="s">
        <v>28</v>
      </c>
      <c r="C13" s="38">
        <v>572770.0</v>
      </c>
      <c r="D13" s="44"/>
      <c r="E13" s="40" t="s">
        <v>29</v>
      </c>
      <c r="F13" s="41">
        <f>SUM($C$22:$C$32)</f>
        <v>607175</v>
      </c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 t="s">
        <v>30</v>
      </c>
      <c r="C14" s="38">
        <v>487396.0</v>
      </c>
      <c r="D14" s="44"/>
      <c r="E14" s="42" t="s">
        <v>28</v>
      </c>
      <c r="F14" s="43">
        <v>572770.0</v>
      </c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 t="s">
        <v>31</v>
      </c>
      <c r="C15" s="38">
        <v>477412.0</v>
      </c>
      <c r="D15" s="36"/>
      <c r="E15" s="40" t="s">
        <v>30</v>
      </c>
      <c r="F15" s="41">
        <v>487396.0</v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 t="s">
        <v>32</v>
      </c>
      <c r="C16" s="38">
        <v>374750.0</v>
      </c>
      <c r="D16" s="36"/>
      <c r="E16" s="42" t="s">
        <v>31</v>
      </c>
      <c r="F16" s="43">
        <v>477412.0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 t="s">
        <v>33</v>
      </c>
      <c r="C17" s="38">
        <v>314035.0</v>
      </c>
      <c r="D17" s="36"/>
      <c r="E17" s="40" t="s">
        <v>32</v>
      </c>
      <c r="F17" s="41">
        <v>374750.0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 t="s">
        <v>34</v>
      </c>
      <c r="C18" s="38">
        <v>255156.0</v>
      </c>
      <c r="D18" s="36"/>
      <c r="E18" s="42" t="s">
        <v>33</v>
      </c>
      <c r="F18" s="43">
        <v>314035.0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 t="s">
        <v>35</v>
      </c>
      <c r="C19" s="38">
        <v>254211.0</v>
      </c>
      <c r="D19" s="45"/>
      <c r="E19" s="40" t="s">
        <v>34</v>
      </c>
      <c r="F19" s="41">
        <v>255156.0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 t="s">
        <v>36</v>
      </c>
      <c r="C20" s="38">
        <v>214693.0</v>
      </c>
      <c r="D20" s="36"/>
      <c r="E20" s="42" t="s">
        <v>35</v>
      </c>
      <c r="F20" s="46">
        <v>254211.0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 t="s">
        <v>37</v>
      </c>
      <c r="C21" s="38">
        <v>212220.0</v>
      </c>
      <c r="D21" s="36"/>
      <c r="E21" s="40" t="s">
        <v>36</v>
      </c>
      <c r="F21" s="41">
        <v>214693.0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 t="s">
        <v>38</v>
      </c>
      <c r="C22" s="38">
        <v>140000.0</v>
      </c>
      <c r="D22" s="36"/>
      <c r="E22" s="42" t="s">
        <v>37</v>
      </c>
      <c r="F22" s="43">
        <v>212220.0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 t="s">
        <v>39</v>
      </c>
      <c r="C23" s="38">
        <v>132000.0</v>
      </c>
      <c r="D23" s="3"/>
      <c r="E23" s="41"/>
      <c r="F23" s="4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 t="s">
        <v>40</v>
      </c>
      <c r="C24" s="38">
        <v>120875.0</v>
      </c>
      <c r="D24" s="3"/>
      <c r="E24" s="43"/>
      <c r="F24" s="4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 t="s">
        <v>41</v>
      </c>
      <c r="C25" s="38">
        <v>70000.0</v>
      </c>
      <c r="D25" s="3"/>
      <c r="E25" s="41"/>
      <c r="F25" s="47"/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 t="s">
        <v>42</v>
      </c>
      <c r="C26" s="38">
        <v>59328.0</v>
      </c>
      <c r="D26" s="3"/>
      <c r="E26" s="43"/>
      <c r="F26" s="4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 t="s">
        <v>43</v>
      </c>
      <c r="C27" s="38">
        <v>29912.0</v>
      </c>
      <c r="D27" s="3"/>
      <c r="E27" s="41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 t="s">
        <v>44</v>
      </c>
      <c r="C28" s="38">
        <v>29009.0</v>
      </c>
      <c r="D28" s="3"/>
      <c r="E28" s="43"/>
      <c r="F28" s="4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 t="s">
        <v>45</v>
      </c>
      <c r="C29" s="52">
        <v>18415.0</v>
      </c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 t="s">
        <v>46</v>
      </c>
      <c r="C30" s="55">
        <v>6478.0</v>
      </c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 t="s">
        <v>47</v>
      </c>
      <c r="C31" s="55">
        <v>1158.0</v>
      </c>
      <c r="D31" s="3"/>
      <c r="E31" s="58"/>
      <c r="F31" s="5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56"/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58"/>
      <c r="F33" s="6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56"/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58"/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56"/>
      <c r="F36" s="6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58"/>
      <c r="F37" s="6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56"/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58"/>
      <c r="F39" s="6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56"/>
      <c r="F40" s="6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48</v>
      </c>
      <c r="C2" s="68" t="s">
        <v>17</v>
      </c>
      <c r="E2" s="69" t="s">
        <v>48</v>
      </c>
      <c r="F2" s="70" t="s">
        <v>17</v>
      </c>
      <c r="G2" s="70" t="s">
        <v>49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 t="s">
        <v>50</v>
      </c>
      <c r="C3" s="38">
        <v>1.0022304E7</v>
      </c>
      <c r="E3" s="71" t="str">
        <f t="shared" ref="E3:F3" si="1">B3</f>
        <v>Ferro fundido, ferro e aço</v>
      </c>
      <c r="F3" s="72">
        <f t="shared" si="1"/>
        <v>10022304</v>
      </c>
      <c r="G3" s="73">
        <f t="shared" ref="G3:G8" si="3">IFERROR(F3/(SUM($F$3:$F$9)),"-")</f>
        <v>0.524265342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 t="s">
        <v>51</v>
      </c>
      <c r="C4" s="38">
        <v>5159856.0</v>
      </c>
      <c r="E4" s="71" t="str">
        <f t="shared" ref="E4:F4" si="2">B4</f>
        <v>Produtos químicos inorgânicos; compostos inorgânicos ou orgânicos de metais preciosos, de elementos radioativos, de metais das terras raras ou de isótopos</v>
      </c>
      <c r="F4" s="72">
        <f t="shared" si="2"/>
        <v>5159856</v>
      </c>
      <c r="G4" s="73">
        <f t="shared" si="3"/>
        <v>0.2699113568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 t="s">
        <v>52</v>
      </c>
      <c r="C5" s="38">
        <v>2651652.0</v>
      </c>
      <c r="E5" s="71" t="str">
        <f t="shared" ref="E5:F5" si="4">B5</f>
        <v>Alumínio e suas obras</v>
      </c>
      <c r="F5" s="72">
        <f t="shared" si="4"/>
        <v>2651652</v>
      </c>
      <c r="G5" s="73">
        <f t="shared" si="3"/>
        <v>0.1387075509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 t="s">
        <v>53</v>
      </c>
      <c r="C6" s="38">
        <v>486537.0</v>
      </c>
      <c r="E6" s="71" t="str">
        <f t="shared" ref="E6:F6" si="5">B6</f>
        <v>Estanho e suas obras</v>
      </c>
      <c r="F6" s="72">
        <f t="shared" si="5"/>
        <v>486537</v>
      </c>
      <c r="G6" s="73">
        <f t="shared" si="3"/>
        <v>0.02545068346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 t="s">
        <v>54</v>
      </c>
      <c r="C7" s="38">
        <v>381810.0</v>
      </c>
      <c r="E7" s="71" t="str">
        <f t="shared" ref="E7:F7" si="6">B7</f>
        <v>Minerios, escórias e cinzas</v>
      </c>
      <c r="F7" s="72">
        <f t="shared" si="6"/>
        <v>381810</v>
      </c>
      <c r="G7" s="73">
        <f t="shared" si="3"/>
        <v>0.01997242852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 t="s">
        <v>55</v>
      </c>
      <c r="C8" s="38">
        <v>210000.0</v>
      </c>
      <c r="E8" s="74" t="s">
        <v>56</v>
      </c>
      <c r="F8" s="75">
        <f>SUM(C8:C16)</f>
        <v>414695</v>
      </c>
      <c r="G8" s="73">
        <f t="shared" si="3"/>
        <v>0.02169263834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 t="s">
        <v>57</v>
      </c>
      <c r="C9" s="38">
        <v>93618.0</v>
      </c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 t="s">
        <v>58</v>
      </c>
      <c r="C10" s="38">
        <v>53286.0</v>
      </c>
      <c r="D10" s="3"/>
      <c r="E10" s="76"/>
      <c r="F10" s="77">
        <f t="shared" ref="F10:G10" si="7">SUM(F3:F9)</f>
        <v>19116854</v>
      </c>
      <c r="G10" s="78">
        <f t="shared" si="7"/>
        <v>1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 t="s">
        <v>59</v>
      </c>
      <c r="C11" s="38">
        <v>38218.0</v>
      </c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 t="s">
        <v>60</v>
      </c>
      <c r="C12" s="38">
        <v>18415.0</v>
      </c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 t="s">
        <v>61</v>
      </c>
      <c r="C13" s="38">
        <v>1158.0</v>
      </c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/>
      <c r="C14" s="38"/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38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38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37"/>
      <c r="C17" s="77">
        <f>SUM(C3:C16)</f>
        <v>19116854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D18" s="3"/>
      <c r="E18" s="36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B19" s="36"/>
      <c r="C19" s="36"/>
      <c r="D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"/>
      <c r="R26" s="3"/>
      <c r="S26" s="3"/>
    </row>
    <row r="27" ht="22.5" customHeight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48"/>
      <c r="C28" s="48"/>
      <c r="D28" s="48"/>
      <c r="E28" s="48"/>
      <c r="F28" s="4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 t="s">
        <v>20</v>
      </c>
      <c r="C3" s="38">
        <v>1761098.0</v>
      </c>
      <c r="D3" s="39"/>
      <c r="E3" s="40" t="str">
        <f t="shared" ref="E3:F3" si="1">B3</f>
        <v>China</v>
      </c>
      <c r="F3" s="41">
        <f t="shared" si="1"/>
        <v>1761098</v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 t="s">
        <v>30</v>
      </c>
      <c r="C4" s="38">
        <v>577777.0</v>
      </c>
      <c r="E4" s="42" t="str">
        <f t="shared" ref="E4:F4" si="2">B4</f>
        <v>França</v>
      </c>
      <c r="F4" s="43">
        <f t="shared" si="2"/>
        <v>577777</v>
      </c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 t="s">
        <v>24</v>
      </c>
      <c r="C5" s="38">
        <v>196524.0</v>
      </c>
      <c r="D5" s="39"/>
      <c r="E5" s="40" t="str">
        <f t="shared" ref="E5:F5" si="3">B5</f>
        <v>Alemanha</v>
      </c>
      <c r="F5" s="41">
        <f t="shared" si="3"/>
        <v>196524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 t="s">
        <v>36</v>
      </c>
      <c r="C6" s="38">
        <v>162960.0</v>
      </c>
      <c r="D6" s="39"/>
      <c r="E6" s="42" t="str">
        <f t="shared" ref="E6:F6" si="4">B6</f>
        <v>Turquia</v>
      </c>
      <c r="F6" s="43">
        <f t="shared" si="4"/>
        <v>162960</v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 t="s">
        <v>19</v>
      </c>
      <c r="C7" s="38">
        <v>114702.0</v>
      </c>
      <c r="D7" s="39"/>
      <c r="E7" s="40" t="str">
        <f t="shared" ref="E7:F7" si="5">B7</f>
        <v>Espanha</v>
      </c>
      <c r="F7" s="41">
        <f t="shared" si="5"/>
        <v>114702</v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 t="s">
        <v>18</v>
      </c>
      <c r="C8" s="38">
        <v>88654.0</v>
      </c>
      <c r="D8" s="39"/>
      <c r="E8" s="42" t="str">
        <f t="shared" ref="E8:F8" si="6">B8</f>
        <v>Estados Unidos</v>
      </c>
      <c r="F8" s="43">
        <f t="shared" si="6"/>
        <v>88654</v>
      </c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 t="s">
        <v>62</v>
      </c>
      <c r="C9" s="38">
        <v>1451.0</v>
      </c>
      <c r="D9" s="39"/>
      <c r="E9" s="40" t="str">
        <f t="shared" ref="E9:F9" si="7">B9</f>
        <v>Reino Unido</v>
      </c>
      <c r="F9" s="41">
        <f t="shared" si="7"/>
        <v>1451</v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/>
      <c r="C10" s="38"/>
      <c r="D10" s="39"/>
      <c r="E10" s="42" t="str">
        <f t="shared" ref="E10:F10" si="8">B10</f>
        <v/>
      </c>
      <c r="F10" s="43" t="str">
        <f t="shared" si="8"/>
        <v/>
      </c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/>
      <c r="C11" s="38"/>
      <c r="D11" s="39"/>
      <c r="E11" s="40" t="str">
        <f t="shared" ref="E11:F11" si="9">B11</f>
        <v/>
      </c>
      <c r="F11" s="41" t="str">
        <f t="shared" si="9"/>
        <v/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/>
      <c r="C12" s="38"/>
      <c r="D12" s="39"/>
      <c r="E12" s="42" t="str">
        <f t="shared" ref="E12:F12" si="10">B12</f>
        <v/>
      </c>
      <c r="F12" s="43" t="str">
        <f t="shared" si="10"/>
        <v/>
      </c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/>
      <c r="C13" s="38"/>
      <c r="D13" s="44"/>
      <c r="E13" s="40" t="str">
        <f t="shared" ref="E13:F13" si="11">B13</f>
        <v/>
      </c>
      <c r="F13" s="41" t="str">
        <f t="shared" si="11"/>
        <v/>
      </c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/>
      <c r="C14" s="38"/>
      <c r="D14" s="44"/>
      <c r="E14" s="42" t="str">
        <f t="shared" ref="E14:F14" si="12">B14</f>
        <v/>
      </c>
      <c r="F14" s="43" t="str">
        <f t="shared" si="12"/>
        <v/>
      </c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/>
      <c r="C15" s="38"/>
      <c r="D15" s="36"/>
      <c r="E15" s="40" t="str">
        <f t="shared" ref="E15:F15" si="13">B15</f>
        <v/>
      </c>
      <c r="F15" s="41" t="str">
        <f t="shared" si="13"/>
        <v/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/>
      <c r="C16" s="38"/>
      <c r="D16" s="36"/>
      <c r="E16" s="42" t="str">
        <f t="shared" ref="E16:F16" si="14">B16</f>
        <v/>
      </c>
      <c r="F16" s="43" t="str">
        <f t="shared" si="14"/>
        <v/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/>
      <c r="C17" s="38"/>
      <c r="D17" s="36"/>
      <c r="E17" s="40" t="str">
        <f t="shared" ref="E17:F17" si="15">B17</f>
        <v/>
      </c>
      <c r="F17" s="41" t="str">
        <f t="shared" si="15"/>
        <v/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/>
      <c r="C18" s="38"/>
      <c r="D18" s="36"/>
      <c r="E18" s="42" t="str">
        <f t="shared" ref="E18:F18" si="16">B18</f>
        <v/>
      </c>
      <c r="F18" s="43" t="str">
        <f t="shared" si="16"/>
        <v/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/>
      <c r="C19" s="38"/>
      <c r="D19" s="45"/>
      <c r="E19" s="40" t="str">
        <f t="shared" ref="E19:F19" si="17">B19</f>
        <v/>
      </c>
      <c r="F19" s="41" t="str">
        <f t="shared" si="17"/>
        <v/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/>
      <c r="C20" s="38"/>
      <c r="D20" s="36"/>
      <c r="E20" s="42" t="str">
        <f t="shared" ref="E20:F20" si="18">B20</f>
        <v/>
      </c>
      <c r="F20" s="43" t="str">
        <f t="shared" si="18"/>
        <v/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/>
      <c r="C21" s="38"/>
      <c r="D21" s="36"/>
      <c r="E21" s="40" t="str">
        <f t="shared" ref="E21:F21" si="19">B21</f>
        <v/>
      </c>
      <c r="F21" s="41" t="str">
        <f t="shared" si="19"/>
        <v/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/>
      <c r="C22" s="38"/>
      <c r="D22" s="36"/>
      <c r="E22" s="42" t="str">
        <f t="shared" ref="E22:F22" si="20">B22</f>
        <v/>
      </c>
      <c r="F22" s="43" t="str">
        <f t="shared" si="20"/>
        <v/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/>
      <c r="C23" s="38"/>
      <c r="D23" s="3"/>
      <c r="E23" s="40" t="str">
        <f t="shared" ref="E23:F23" si="21">B23</f>
        <v/>
      </c>
      <c r="F23" s="41" t="str">
        <f t="shared" si="21"/>
        <v/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/>
      <c r="C24" s="38"/>
      <c r="D24" s="3"/>
      <c r="E24" s="42" t="str">
        <f t="shared" ref="E24:F24" si="22">B24</f>
        <v/>
      </c>
      <c r="F24" s="43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/>
      <c r="C25" s="38"/>
      <c r="D25" s="3"/>
      <c r="E25" s="40" t="str">
        <f t="shared" ref="E25:F25" si="23">B25</f>
        <v/>
      </c>
      <c r="F25" s="41" t="str">
        <f t="shared" si="23"/>
        <v/>
      </c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/>
      <c r="C26" s="38"/>
      <c r="D26" s="3"/>
      <c r="E26" s="42" t="str">
        <f t="shared" ref="E26:F26" si="24">B26</f>
        <v/>
      </c>
      <c r="F26" s="43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/>
      <c r="C27" s="38"/>
      <c r="D27" s="3"/>
      <c r="E27" s="40" t="str">
        <f t="shared" ref="E27:F27" si="25">B27</f>
        <v/>
      </c>
      <c r="F27" s="41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38"/>
      <c r="D28" s="3"/>
      <c r="E28" s="56" t="str">
        <f t="shared" ref="E28:F28" si="26">B28</f>
        <v/>
      </c>
      <c r="F28" s="43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8" t="str">
        <f t="shared" ref="E29:F29" si="27">B29</f>
        <v/>
      </c>
      <c r="F29" s="41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 t="str">
        <f t="shared" ref="E30:F30" si="28">B30</f>
        <v/>
      </c>
      <c r="F30" s="5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40" t="str">
        <f t="shared" ref="E31:F31" si="29">B31</f>
        <v/>
      </c>
      <c r="F31" s="58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42" t="str">
        <f t="shared" ref="E32:F32" si="30">B32</f>
        <v/>
      </c>
      <c r="F32" s="5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40" t="str">
        <f t="shared" ref="E33:F33" si="31">B33</f>
        <v/>
      </c>
      <c r="F33" s="58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42" t="str">
        <f t="shared" ref="E34:F34" si="32">B34</f>
        <v/>
      </c>
      <c r="F34" s="5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40" t="str">
        <f t="shared" ref="E35:F35" si="33">B35</f>
        <v/>
      </c>
      <c r="F35" s="58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42" t="str">
        <f t="shared" ref="E36:F36" si="34">B36</f>
        <v/>
      </c>
      <c r="F36" s="5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40" t="str">
        <f t="shared" ref="E37:F37" si="35">B37</f>
        <v/>
      </c>
      <c r="F37" s="58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42" t="str">
        <f t="shared" ref="E38:F38" si="36">B38</f>
        <v/>
      </c>
      <c r="F38" s="5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40" t="str">
        <f t="shared" ref="E39:F39" si="37">B39</f>
        <v/>
      </c>
      <c r="F39" s="58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42" t="str">
        <f t="shared" ref="E40:F40" si="38">B40</f>
        <v/>
      </c>
      <c r="F40" s="5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48</v>
      </c>
      <c r="C2" s="68" t="s">
        <v>17</v>
      </c>
      <c r="E2" s="69" t="s">
        <v>48</v>
      </c>
      <c r="F2" s="70" t="s">
        <v>17</v>
      </c>
      <c r="G2" s="70" t="s">
        <v>49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 t="s">
        <v>51</v>
      </c>
      <c r="C3" s="38">
        <v>1776596.0</v>
      </c>
      <c r="E3" s="71" t="str">
        <f t="shared" ref="E3:F3" si="1">B3</f>
        <v>Produtos químicos inorgânicos; compostos inorgânicos ou orgânicos de metais preciosos, de elementos radioativos, de metais das terras raras ou de isótopos</v>
      </c>
      <c r="F3" s="72">
        <f t="shared" si="1"/>
        <v>1776596</v>
      </c>
      <c r="G3" s="73">
        <f t="shared" ref="G3:G8" si="3">IFERROR(F3/(SUM($F$3:$F$9)),"-")</f>
        <v>0.6119512284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 t="s">
        <v>54</v>
      </c>
      <c r="C4" s="38">
        <v>577777.0</v>
      </c>
      <c r="E4" s="71" t="str">
        <f t="shared" ref="E4:F4" si="2">B4</f>
        <v>Minerios, escórias e cinzas</v>
      </c>
      <c r="F4" s="72">
        <f t="shared" si="2"/>
        <v>577777</v>
      </c>
      <c r="G4" s="73">
        <f t="shared" si="3"/>
        <v>0.1990161775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 t="s">
        <v>58</v>
      </c>
      <c r="C5" s="38">
        <v>269235.0</v>
      </c>
      <c r="E5" s="71" t="str">
        <f t="shared" ref="E5:F5" si="4">B5</f>
        <v>Outros metais comuns; ceramais (cermets); obras dessas matérias</v>
      </c>
      <c r="F5" s="72">
        <f t="shared" si="4"/>
        <v>269235</v>
      </c>
      <c r="G5" s="73">
        <f t="shared" si="3"/>
        <v>0.09273841041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 t="s">
        <v>63</v>
      </c>
      <c r="C6" s="38">
        <v>196524.0</v>
      </c>
      <c r="E6" s="71" t="str">
        <f t="shared" ref="E6:F6" si="5">B6</f>
        <v>Máquinas, aparelhos e materiais elétricos, e suas partes; aparelhos de gravação ou de reprodução de som, aparelhos de gravação ou de reprodução de imagens e de som em televisão, e suas partes e acessórios</v>
      </c>
      <c r="F6" s="72">
        <f t="shared" si="5"/>
        <v>196524</v>
      </c>
      <c r="G6" s="73">
        <f t="shared" si="3"/>
        <v>0.06769299448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 t="s">
        <v>52</v>
      </c>
      <c r="C7" s="38">
        <v>35400.0</v>
      </c>
      <c r="E7" s="71" t="str">
        <f t="shared" ref="E7:F7" si="6">B7</f>
        <v>Alumínio e suas obras</v>
      </c>
      <c r="F7" s="72">
        <f t="shared" si="6"/>
        <v>35400</v>
      </c>
      <c r="G7" s="73">
        <f t="shared" si="3"/>
        <v>0.01219358452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 t="s">
        <v>64</v>
      </c>
      <c r="C8" s="38">
        <v>24259.0</v>
      </c>
      <c r="E8" s="74" t="s">
        <v>56</v>
      </c>
      <c r="F8" s="75">
        <f>SUM(C8:C15)</f>
        <v>47634</v>
      </c>
      <c r="G8" s="73">
        <f t="shared" si="3"/>
        <v>0.01640760466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 t="s">
        <v>65</v>
      </c>
      <c r="C9" s="38">
        <v>10694.0</v>
      </c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 t="s">
        <v>66</v>
      </c>
      <c r="C10" s="38">
        <v>4250.0</v>
      </c>
      <c r="D10" s="3"/>
      <c r="E10" s="76"/>
      <c r="F10" s="77">
        <f t="shared" ref="F10:G10" si="7">SUM(F3:F9)</f>
        <v>2903166</v>
      </c>
      <c r="G10" s="78">
        <f t="shared" si="7"/>
        <v>1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 t="s">
        <v>67</v>
      </c>
      <c r="C11" s="38">
        <v>3834.0</v>
      </c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 t="s">
        <v>68</v>
      </c>
      <c r="C12" s="38">
        <v>3628.0</v>
      </c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 t="s">
        <v>69</v>
      </c>
      <c r="C13" s="38">
        <v>494.0</v>
      </c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 t="s">
        <v>70</v>
      </c>
      <c r="C14" s="81">
        <v>426.0</v>
      </c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 t="s">
        <v>61</v>
      </c>
      <c r="C15" s="81">
        <v>49.0</v>
      </c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81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82"/>
      <c r="C17" s="83">
        <f>SUM(C3:C15)</f>
        <v>2903166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B18" s="36"/>
      <c r="C18" s="36"/>
      <c r="D18" s="3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2.5" customHeight="1">
      <c r="A27" s="3"/>
      <c r="B27" s="48"/>
      <c r="C27" s="48"/>
      <c r="D27" s="48"/>
      <c r="E27" s="48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drawing r:id="rId1"/>
  <tableParts count="2">
    <tablePart r:id="rId4"/>
    <tablePart r:id="rId5"/>
  </tableParts>
</worksheet>
</file>