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Bundalele\"/>
    </mc:Choice>
  </mc:AlternateContent>
  <bookViews>
    <workbookView xWindow="0" yWindow="0" windowWidth="28800" windowHeight="1243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L34" i="1" l="1"/>
  <c r="L33" i="1"/>
  <c r="J34" i="1" l="1"/>
  <c r="J33" i="1"/>
  <c r="H34" i="1" l="1"/>
  <c r="H33" i="1"/>
  <c r="F33" i="1" l="1"/>
  <c r="F34" i="1"/>
  <c r="V33" i="1" l="1"/>
  <c r="T33" i="1"/>
  <c r="R33" i="1"/>
  <c r="P33" i="1"/>
  <c r="N33" i="1"/>
  <c r="L42" i="1"/>
  <c r="K41" i="1"/>
  <c r="J41" i="1" l="1"/>
  <c r="H41" i="1"/>
  <c r="J42" i="1"/>
  <c r="N34" i="1"/>
  <c r="P34" i="1"/>
  <c r="R34" i="1"/>
  <c r="T34" i="1"/>
  <c r="V34" i="1"/>
  <c r="H42" i="1"/>
  <c r="F42" i="1" l="1"/>
  <c r="H23" i="1"/>
  <c r="H28" i="1"/>
  <c r="G27" i="1"/>
  <c r="H27" i="1"/>
  <c r="G26" i="1"/>
  <c r="H26" i="1"/>
  <c r="G24" i="1"/>
  <c r="H24" i="1"/>
  <c r="G25" i="1"/>
  <c r="H25" i="1"/>
  <c r="G23" i="1"/>
  <c r="H20" i="1"/>
  <c r="H21" i="1"/>
  <c r="H22" i="1"/>
  <c r="G20" i="1"/>
  <c r="G21" i="1"/>
  <c r="G22" i="1"/>
  <c r="H19" i="1"/>
  <c r="G19" i="1"/>
  <c r="E13" i="1" l="1"/>
  <c r="G13" i="1"/>
  <c r="F12" i="1"/>
  <c r="H12" i="1" s="1"/>
  <c r="F11" i="1"/>
  <c r="H11" i="1" s="1"/>
  <c r="H13" i="1" s="1"/>
  <c r="G6" i="1"/>
  <c r="H3" i="1"/>
  <c r="G3" i="1"/>
  <c r="F3" i="1"/>
  <c r="F5" i="1"/>
  <c r="I5" i="1" s="1"/>
  <c r="G5" i="1"/>
  <c r="H5" i="1"/>
  <c r="H6" i="1" s="1"/>
  <c r="I4" i="1"/>
  <c r="F6" i="1" l="1"/>
  <c r="I6" i="1" s="1"/>
  <c r="F13" i="1"/>
</calcChain>
</file>

<file path=xl/sharedStrings.xml><?xml version="1.0" encoding="utf-8"?>
<sst xmlns="http://schemas.openxmlformats.org/spreadsheetml/2006/main" count="51" uniqueCount="33">
  <si>
    <t>teta med</t>
  </si>
  <si>
    <t>pi/4</t>
  </si>
  <si>
    <t>pi/2</t>
  </si>
  <si>
    <t>media</t>
  </si>
  <si>
    <t>delta</t>
  </si>
  <si>
    <t>Kenc</t>
  </si>
  <si>
    <t>deltatesc(ms)</t>
  </si>
  <si>
    <t>motor 2</t>
  </si>
  <si>
    <t>w(em)</t>
  </si>
  <si>
    <t>wm</t>
  </si>
  <si>
    <t>Ktac</t>
  </si>
  <si>
    <t>A</t>
  </si>
  <si>
    <t>delta omega</t>
  </si>
  <si>
    <t>omega zero</t>
  </si>
  <si>
    <t xml:space="preserve">omega infinito </t>
  </si>
  <si>
    <t>Kvel</t>
  </si>
  <si>
    <t>t=Taum</t>
  </si>
  <si>
    <t>t=2Taum</t>
  </si>
  <si>
    <t>Media</t>
  </si>
  <si>
    <t>wmed(t)</t>
  </si>
  <si>
    <t>Tau 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</si>
  <si>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</si>
  <si>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</si>
  <si>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</si>
  <si>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</si>
  <si>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</si>
  <si>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</si>
  <si>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</si>
  <si>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</si>
  <si>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</si>
  <si>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num</t>
  </si>
  <si>
    <t>Taum</t>
  </si>
  <si>
    <t>3*pi/4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</si>
</sst>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Planilha1!$D$34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Planilha1!$E$34:$V$34</c:f>
              <c:numCache>
                <c:formatCode>General</c:formatCode>
                <c:ptCount val="18"/>
                <c:pt idx="1">
                  <c:v>7.5166666666666659E-2</c:v>
                </c:pt>
                <c:pt idx="3">
                  <c:v>6.4000000000000001E-2</c:v>
                </c:pt>
                <c:pt idx="5">
                  <c:v>0.17299999999999999</c:v>
                </c:pt>
                <c:pt idx="7">
                  <c:v>5.8750000000000004E-2</c:v>
                </c:pt>
                <c:pt idx="9">
                  <c:v>4.9500000000000002E-2</c:v>
                </c:pt>
                <c:pt idx="11">
                  <c:v>6.1249999999999999E-2</c:v>
                </c:pt>
                <c:pt idx="13">
                  <c:v>6.5250000000000002E-2</c:v>
                </c:pt>
                <c:pt idx="15">
                  <c:v>6.3750000000000001E-2</c:v>
                </c:pt>
                <c:pt idx="17">
                  <c:v>6.1749999999999999E-2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5F-475C-9953-635B9616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6128"/>
        <c:axId val="321116520"/>
      </c:scatterChart>
      <c:valAx>
        <c:axId val="3211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16520"/>
        <c:crosses val="autoZero"/>
        <c:crossBetween val="midCat"/>
      </c:valAx>
      <c:valAx>
        <c:axId val="3211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1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Planilha1!$D$34</c:f>
              <c:strCache>
                <c:ptCount val="1"/>
                <c:pt idx="0">
                  <c:v>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Planilha1!$E$34:$V$34</c:f>
              <c:numCache>
                <c:formatCode>General</c:formatCode>
                <c:ptCount val="18"/>
                <c:pt idx="1">
                  <c:v>7.5166666666666659E-2</c:v>
                </c:pt>
                <c:pt idx="3">
                  <c:v>6.4000000000000001E-2</c:v>
                </c:pt>
                <c:pt idx="5">
                  <c:v>0.17299999999999999</c:v>
                </c:pt>
                <c:pt idx="7">
                  <c:v>5.8750000000000004E-2</c:v>
                </c:pt>
                <c:pt idx="9">
                  <c:v>4.9500000000000002E-2</c:v>
                </c:pt>
                <c:pt idx="11">
                  <c:v>6.1249999999999999E-2</c:v>
                </c:pt>
                <c:pt idx="13">
                  <c:v>6.5250000000000002E-2</c:v>
                </c:pt>
                <c:pt idx="15">
                  <c:v>6.3750000000000001E-2</c:v>
                </c:pt>
                <c:pt idx="17">
                  <c:v>6.1749999999999999E-2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BDE-4B0C-829C-EE44D49C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7304"/>
        <c:axId val="321117696"/>
      </c:scatterChart>
      <c:valAx>
        <c:axId val="32111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17696"/>
        <c:crosses val="autoZero"/>
        <c:crossBetween val="midCat"/>
      </c:valAx>
      <c:valAx>
        <c:axId val="3211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11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365760</xdr:colOff>
      <xdr:row>10</xdr:row>
      <xdr:rowOff>175260</xdr:rowOff>
    </xdr:from>
    <xdr:to>
      <xdr:col>19</xdr:col>
      <xdr:colOff>593646</xdr:colOff>
      <xdr:row>24</xdr:row>
      <xdr:rowOff>129226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1760" y="2004060"/>
          <a:ext cx="5714286" cy="2514286"/>
        </a:xfrm>
        <a:prstGeom prst="rect">
          <a:avLst/>
        </a:prstGeom>
      </xdr:spPr>
    </xdr:pic>
    <xdr:clientData/>
  </xdr:twoCellAnchor>
  <xdr:twoCellAnchor>
    <xdr:from>
      <xdr:col>29</xdr:col>
      <xdr:colOff>53340</xdr:colOff>
      <xdr:row>22</xdr:row>
      <xdr:rowOff>7620</xdr:rowOff>
    </xdr:from>
    <xdr:to>
      <xdr:col>36</xdr:col>
      <xdr:colOff>358140</xdr:colOff>
      <xdr:row>37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37</xdr:row>
      <xdr:rowOff>7620</xdr:rowOff>
    </xdr:from>
    <xdr:to>
      <xdr:col>21</xdr:col>
      <xdr:colOff>114300</xdr:colOff>
      <xdr:row>52</xdr:row>
      <xdr:rowOff>7620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D18:H28" totalsRowCount="1">
  <autoFilter ref="D18:H27"/>
  <tableColumns count="5">
    <tableColumn id="1" name="A"/>
    <tableColumn id="2" name="omega infinito "/>
    <tableColumn id="3" name="omega zero"/>
    <tableColumn id="4" name="delta omega">
      <calculatedColumnFormula>E19-F19</calculatedColumnFormula>
    </tableColumn>
    <tableColumn id="5" name="Kvel" totalsRowFunction="average">
      <calculatedColumnFormula>E19/D19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C1" workbookViewId="0">
      <selection activeCell="F12" sqref="F12"/>
    </sheetView>
  </sheetViews>
  <sheetFormatPr defaultRowHeight="15" x14ac:dyDescent="0.25"/>
  <cols>
    <col min="5" max="5" width="15.5703125" customWidth="1"/>
    <col min="6" max="6" width="12.7109375" customWidth="1"/>
    <col min="7" max="7" width="13.28515625" customWidth="1"/>
  </cols>
  <sheetData>
    <row r="1" spans="1:9" x14ac:dyDescent="0.25">
      <c r="A1" t="s">
        <v>7</v>
      </c>
    </row>
    <row r="2" spans="1:9" x14ac:dyDescent="0.25">
      <c r="F2" t="s">
        <v>1</v>
      </c>
      <c r="G2" t="s">
        <v>2</v>
      </c>
      <c r="H2" t="s">
        <v>32</v>
      </c>
      <c r="I2" t="s">
        <v>3</v>
      </c>
    </row>
    <row r="3" spans="1:9" x14ac:dyDescent="0.25">
      <c r="E3">
        <v>0</v>
      </c>
      <c r="F3">
        <f>PI()/4</f>
        <v>0.78539816339744828</v>
      </c>
      <c r="G3">
        <f>PI()/2</f>
        <v>1.5707963267948966</v>
      </c>
      <c r="H3">
        <f>3*PI()/4</f>
        <v>2.3561944901923448</v>
      </c>
      <c r="I3" t="s">
        <v>3</v>
      </c>
    </row>
    <row r="4" spans="1:9" x14ac:dyDescent="0.25">
      <c r="D4" t="s">
        <v>0</v>
      </c>
      <c r="E4">
        <v>9.3000000000000007</v>
      </c>
      <c r="F4">
        <v>6.85</v>
      </c>
      <c r="G4">
        <v>4.6500000000000004</v>
      </c>
      <c r="H4">
        <v>2.14</v>
      </c>
      <c r="I4">
        <f>AVERAGE(E4:H4)</f>
        <v>5.7349999999999994</v>
      </c>
    </row>
    <row r="5" spans="1:9" x14ac:dyDescent="0.25">
      <c r="D5" t="s">
        <v>4</v>
      </c>
      <c r="E5">
        <v>0</v>
      </c>
      <c r="F5">
        <f>ABS(F4-$E$4)</f>
        <v>2.4500000000000011</v>
      </c>
      <c r="G5">
        <f>ABS(G4-$E$4)</f>
        <v>4.6500000000000004</v>
      </c>
      <c r="H5">
        <f>ABS(H4-$E$4)</f>
        <v>7.16</v>
      </c>
      <c r="I5">
        <f>AVERAGE(E5:H5)</f>
        <v>3.5650000000000004</v>
      </c>
    </row>
    <row r="6" spans="1:9" x14ac:dyDescent="0.25">
      <c r="D6" t="s">
        <v>5</v>
      </c>
      <c r="E6">
        <v>0</v>
      </c>
      <c r="F6">
        <f>F5/F3</f>
        <v>3.11943688460115</v>
      </c>
      <c r="G6">
        <f>G5/G3</f>
        <v>2.9602819415092534</v>
      </c>
      <c r="H6">
        <f>H5/H3</f>
        <v>3.0387983801012552</v>
      </c>
      <c r="I6">
        <f>AVERAGE(E6:H6)</f>
        <v>2.2796293015529145</v>
      </c>
    </row>
    <row r="10" spans="1:9" x14ac:dyDescent="0.25">
      <c r="E10" t="s">
        <v>6</v>
      </c>
      <c r="F10" t="s">
        <v>8</v>
      </c>
      <c r="G10" t="s">
        <v>9</v>
      </c>
      <c r="H10" t="s">
        <v>10</v>
      </c>
    </row>
    <row r="11" spans="1:9" x14ac:dyDescent="0.25">
      <c r="D11">
        <v>2</v>
      </c>
      <c r="E11">
        <v>0.65</v>
      </c>
      <c r="F11">
        <f>(2*PI())/E11</f>
        <v>9.6664389341224393</v>
      </c>
      <c r="G11">
        <v>1.6579999999999999</v>
      </c>
      <c r="H11">
        <f>G11/F11</f>
        <v>0.17152128217013562</v>
      </c>
    </row>
    <row r="12" spans="1:9" x14ac:dyDescent="0.25">
      <c r="D12">
        <v>-2</v>
      </c>
      <c r="E12">
        <v>0.76</v>
      </c>
      <c r="F12">
        <f>(2*PI())/E12</f>
        <v>8.2673490883941927</v>
      </c>
      <c r="G12">
        <v>2.08</v>
      </c>
      <c r="H12">
        <f>G12/F12</f>
        <v>0.25159213403966818</v>
      </c>
    </row>
    <row r="13" spans="1:9" x14ac:dyDescent="0.25">
      <c r="E13">
        <f>AVERAGE(E11:E12)</f>
        <v>0.70500000000000007</v>
      </c>
      <c r="F13">
        <f>AVERAGE(F11:F12)</f>
        <v>8.9668940112583151</v>
      </c>
      <c r="G13">
        <f>AVERAGE(G11:G12)</f>
        <v>1.869</v>
      </c>
      <c r="H13">
        <f>AVERAGE(H11:H12)</f>
        <v>0.2115567081049019</v>
      </c>
    </row>
    <row r="16" spans="1:9" x14ac:dyDescent="0.25">
      <c r="E16" s="1">
        <v>5.15</v>
      </c>
    </row>
    <row r="18" spans="4:22" x14ac:dyDescent="0.25">
      <c r="D18" t="s">
        <v>11</v>
      </c>
      <c r="E18" t="s">
        <v>14</v>
      </c>
      <c r="F18" t="s">
        <v>13</v>
      </c>
      <c r="G18" t="s">
        <v>12</v>
      </c>
      <c r="H18" t="s">
        <v>15</v>
      </c>
    </row>
    <row r="19" spans="4:22" x14ac:dyDescent="0.25">
      <c r="D19">
        <v>1</v>
      </c>
      <c r="E19">
        <v>0.38</v>
      </c>
      <c r="F19">
        <v>0</v>
      </c>
      <c r="G19">
        <f t="shared" ref="G19:G27" si="0">E19-F19</f>
        <v>0.38</v>
      </c>
      <c r="H19">
        <f t="shared" ref="H19:H27" si="1">E19/D19</f>
        <v>0.38</v>
      </c>
    </row>
    <row r="20" spans="4:22" x14ac:dyDescent="0.25">
      <c r="D20">
        <v>2</v>
      </c>
      <c r="E20">
        <v>1.64</v>
      </c>
      <c r="F20">
        <v>0</v>
      </c>
      <c r="G20">
        <f t="shared" si="0"/>
        <v>1.64</v>
      </c>
      <c r="H20">
        <f t="shared" si="1"/>
        <v>0.82</v>
      </c>
    </row>
    <row r="21" spans="4:22" x14ac:dyDescent="0.25">
      <c r="D21">
        <v>3</v>
      </c>
      <c r="E21">
        <v>2.7</v>
      </c>
      <c r="F21">
        <v>0</v>
      </c>
      <c r="G21">
        <f t="shared" si="0"/>
        <v>2.7</v>
      </c>
      <c r="H21">
        <f t="shared" si="1"/>
        <v>0.9</v>
      </c>
    </row>
    <row r="22" spans="4:22" x14ac:dyDescent="0.25">
      <c r="D22">
        <v>4</v>
      </c>
      <c r="E22">
        <v>4.1500000000000004</v>
      </c>
      <c r="F22">
        <v>0</v>
      </c>
      <c r="G22">
        <f t="shared" si="0"/>
        <v>4.1500000000000004</v>
      </c>
      <c r="H22">
        <f t="shared" si="1"/>
        <v>1.0375000000000001</v>
      </c>
    </row>
    <row r="23" spans="4:22" x14ac:dyDescent="0.25">
      <c r="D23">
        <v>5</v>
      </c>
      <c r="E23">
        <v>5.15</v>
      </c>
      <c r="G23">
        <f t="shared" si="0"/>
        <v>5.15</v>
      </c>
      <c r="H23">
        <f t="shared" si="1"/>
        <v>1.03</v>
      </c>
    </row>
    <row r="24" spans="4:22" x14ac:dyDescent="0.25">
      <c r="D24">
        <v>6</v>
      </c>
      <c r="E24">
        <v>6.55</v>
      </c>
      <c r="G24">
        <f t="shared" si="0"/>
        <v>6.55</v>
      </c>
      <c r="H24">
        <f t="shared" si="1"/>
        <v>1.0916666666666666</v>
      </c>
    </row>
    <row r="25" spans="4:22" x14ac:dyDescent="0.25">
      <c r="D25">
        <v>7</v>
      </c>
      <c r="E25">
        <v>7.8250000000000002</v>
      </c>
      <c r="G25">
        <f t="shared" si="0"/>
        <v>7.8250000000000002</v>
      </c>
      <c r="H25">
        <f t="shared" si="1"/>
        <v>1.1178571428571429</v>
      </c>
    </row>
    <row r="26" spans="4:22" x14ac:dyDescent="0.25">
      <c r="D26">
        <v>8</v>
      </c>
      <c r="E26">
        <v>9.0500000000000007</v>
      </c>
      <c r="G26">
        <f t="shared" si="0"/>
        <v>9.0500000000000007</v>
      </c>
      <c r="H26">
        <f t="shared" si="1"/>
        <v>1.1312500000000001</v>
      </c>
    </row>
    <row r="27" spans="4:22" x14ac:dyDescent="0.25">
      <c r="D27">
        <v>9</v>
      </c>
      <c r="E27">
        <v>9.9952000000000005</v>
      </c>
      <c r="G27">
        <f t="shared" si="0"/>
        <v>9.9952000000000005</v>
      </c>
      <c r="H27">
        <f t="shared" si="1"/>
        <v>1.1105777777777779</v>
      </c>
    </row>
    <row r="28" spans="4:22" x14ac:dyDescent="0.25">
      <c r="H28">
        <f>SUBTOTAL(101,Tabela1[Kvel])</f>
        <v>0.95765017636684313</v>
      </c>
    </row>
    <row r="30" spans="4:22" x14ac:dyDescent="0.25">
      <c r="E30" s="3" t="s">
        <v>21</v>
      </c>
      <c r="F30" s="3"/>
      <c r="G30" s="3" t="s">
        <v>22</v>
      </c>
      <c r="H30" s="3"/>
      <c r="I30" s="3" t="s">
        <v>23</v>
      </c>
      <c r="J30" s="3"/>
      <c r="K30" s="3" t="s">
        <v>24</v>
      </c>
      <c r="L30" s="3"/>
      <c r="M30" s="3" t="s">
        <v>25</v>
      </c>
      <c r="N30" s="3"/>
      <c r="O30" s="3" t="s">
        <v>26</v>
      </c>
      <c r="P30" s="3"/>
      <c r="Q30" s="3" t="s">
        <v>27</v>
      </c>
      <c r="R30" s="3"/>
      <c r="S30" s="3" t="s">
        <v>28</v>
      </c>
      <c r="T30" s="3"/>
      <c r="U30" s="3" t="s">
        <v>29</v>
      </c>
      <c r="V30" s="3"/>
    </row>
    <row r="31" spans="4:22" x14ac:dyDescent="0.25">
      <c r="D31" t="s">
        <v>20</v>
      </c>
      <c r="E31" t="s">
        <v>19</v>
      </c>
      <c r="F31" t="s">
        <v>20</v>
      </c>
      <c r="G31" t="s">
        <v>19</v>
      </c>
      <c r="H31" t="s">
        <v>20</v>
      </c>
      <c r="I31" t="s">
        <v>19</v>
      </c>
      <c r="J31" t="s">
        <v>20</v>
      </c>
      <c r="K31" t="s">
        <v>19</v>
      </c>
      <c r="L31" t="s">
        <v>20</v>
      </c>
      <c r="M31" t="s">
        <v>19</v>
      </c>
      <c r="N31" t="s">
        <v>20</v>
      </c>
      <c r="O31" t="s">
        <v>19</v>
      </c>
      <c r="P31" t="s">
        <v>20</v>
      </c>
      <c r="Q31" t="s">
        <v>19</v>
      </c>
      <c r="R31" t="s">
        <v>20</v>
      </c>
      <c r="S31" t="s">
        <v>19</v>
      </c>
      <c r="T31" t="s">
        <v>20</v>
      </c>
      <c r="U31" t="s">
        <v>19</v>
      </c>
      <c r="V31" t="s">
        <v>20</v>
      </c>
    </row>
    <row r="32" spans="4:22" x14ac:dyDescent="0.25">
      <c r="D32" t="s">
        <v>16</v>
      </c>
      <c r="E32">
        <v>0.26367200000000002</v>
      </c>
      <c r="F32">
        <v>7.7333333333333323E-2</v>
      </c>
      <c r="G32">
        <v>1.03027</v>
      </c>
      <c r="H32">
        <v>6.7500000000000004E-2</v>
      </c>
      <c r="I32">
        <v>1.81152</v>
      </c>
      <c r="J32">
        <v>0.21199999999999999</v>
      </c>
      <c r="K32">
        <v>2.5585900000000001</v>
      </c>
      <c r="L32">
        <v>5.9000000000000004E-2</v>
      </c>
      <c r="M32">
        <v>3.3593799999999998</v>
      </c>
      <c r="N32">
        <v>4.5999999999999999E-2</v>
      </c>
      <c r="O32">
        <v>4.1601600000000003</v>
      </c>
      <c r="P32">
        <v>6.3E-2</v>
      </c>
      <c r="Q32">
        <v>4.9169900000000002</v>
      </c>
      <c r="R32">
        <v>6.3E-2</v>
      </c>
      <c r="S32">
        <v>5.7080099999999998</v>
      </c>
      <c r="T32">
        <v>6.3E-2</v>
      </c>
      <c r="U32">
        <v>6.3867200000000004</v>
      </c>
      <c r="V32">
        <v>6.3E-2</v>
      </c>
    </row>
    <row r="33" spans="4:23" x14ac:dyDescent="0.25">
      <c r="D33" t="s">
        <v>17</v>
      </c>
      <c r="E33" s="2">
        <v>0.36132799999999998</v>
      </c>
      <c r="F33">
        <f>0.146/2</f>
        <v>7.2999999999999995E-2</v>
      </c>
      <c r="G33">
        <v>1.4209000000000001</v>
      </c>
      <c r="H33">
        <f>0.121/2</f>
        <v>6.0499999999999998E-2</v>
      </c>
      <c r="I33">
        <v>2.4853499999999999</v>
      </c>
      <c r="J33">
        <f>0.268/2</f>
        <v>0.13400000000000001</v>
      </c>
      <c r="K33">
        <v>3.5253899999999998</v>
      </c>
      <c r="L33">
        <f>0.117/2</f>
        <v>5.8500000000000003E-2</v>
      </c>
      <c r="M33">
        <v>4.6142599999999998</v>
      </c>
      <c r="N33">
        <f>0.106/2</f>
        <v>5.2999999999999999E-2</v>
      </c>
      <c r="O33">
        <v>5.6347699999999996</v>
      </c>
      <c r="P33">
        <f>0.119/2</f>
        <v>5.9499999999999997E-2</v>
      </c>
      <c r="Q33">
        <v>6.7724599999999997</v>
      </c>
      <c r="R33">
        <f>0.135/2</f>
        <v>6.7500000000000004E-2</v>
      </c>
      <c r="S33">
        <v>7.7978500000000004</v>
      </c>
      <c r="T33">
        <f>0.129/2</f>
        <v>6.4500000000000002E-2</v>
      </c>
      <c r="U33">
        <v>8.6474600000000006</v>
      </c>
      <c r="V33">
        <f>0.121/2</f>
        <v>6.0499999999999998E-2</v>
      </c>
      <c r="W33" t="s">
        <v>31</v>
      </c>
    </row>
    <row r="34" spans="4:23" x14ac:dyDescent="0.25">
      <c r="D34" t="s">
        <v>18</v>
      </c>
      <c r="F34">
        <f>AVERAGE(F32:F33)</f>
        <v>7.5166666666666659E-2</v>
      </c>
      <c r="H34">
        <f>AVERAGE(H32:H33)</f>
        <v>6.4000000000000001E-2</v>
      </c>
      <c r="J34">
        <f>AVERAGE(J32:J33)</f>
        <v>0.17299999999999999</v>
      </c>
      <c r="L34">
        <f>AVERAGE(L32:L33)</f>
        <v>5.8750000000000004E-2</v>
      </c>
      <c r="N34">
        <f>AVERAGE(N32,N33)</f>
        <v>4.9500000000000002E-2</v>
      </c>
      <c r="P34">
        <f>AVERAGE(P32,P33)</f>
        <v>6.1249999999999999E-2</v>
      </c>
      <c r="R34">
        <f>AVERAGE(R32,R33)</f>
        <v>6.5250000000000002E-2</v>
      </c>
      <c r="T34">
        <f>AVERAGE(T32,T33)</f>
        <v>6.3750000000000001E-2</v>
      </c>
      <c r="V34">
        <f>AVERAGE(V32,V33)</f>
        <v>6.1749999999999999E-2</v>
      </c>
      <c r="W34">
        <f>AVERAGE(N34,P34,R34)</f>
        <v>5.8666666666666666E-2</v>
      </c>
    </row>
    <row r="35" spans="4:23" x14ac:dyDescent="0.25">
      <c r="D35" t="s">
        <v>30</v>
      </c>
    </row>
    <row r="40" spans="4:23" x14ac:dyDescent="0.25">
      <c r="E40">
        <v>0.26367200000000002</v>
      </c>
      <c r="F40">
        <v>7.9000000000000001E-2</v>
      </c>
      <c r="G40">
        <v>1.0400400000000001</v>
      </c>
      <c r="H40">
        <v>6.7000000000000004E-2</v>
      </c>
      <c r="I40">
        <v>1.81152</v>
      </c>
      <c r="J40">
        <v>0.21199999999999999</v>
      </c>
      <c r="K40">
        <v>2.6025399999999999</v>
      </c>
      <c r="L40">
        <v>0.06</v>
      </c>
    </row>
    <row r="41" spans="4:23" x14ac:dyDescent="0.25">
      <c r="E41">
        <v>0.36132799999999998</v>
      </c>
      <c r="F41">
        <v>7.3499999999999996E-2</v>
      </c>
      <c r="G41">
        <v>1.4209000000000001</v>
      </c>
      <c r="H41">
        <f>0.121/2</f>
        <v>6.0499999999999998E-2</v>
      </c>
      <c r="I41">
        <v>2.49512</v>
      </c>
      <c r="J41">
        <f>0.265/2</f>
        <v>0.13250000000000001</v>
      </c>
      <c r="K41">
        <f>3.54492/2</f>
        <v>1.7724599999999999</v>
      </c>
      <c r="L41">
        <v>0.12</v>
      </c>
    </row>
    <row r="42" spans="4:23" x14ac:dyDescent="0.25">
      <c r="F42">
        <f>AVERAGE(F40,F41)</f>
        <v>7.6249999999999998E-2</v>
      </c>
      <c r="H42">
        <f>AVERAGE(H40,H41)</f>
        <v>6.3750000000000001E-2</v>
      </c>
      <c r="J42">
        <f>AVERAGE(J40,J41)</f>
        <v>0.17225000000000001</v>
      </c>
      <c r="L42">
        <f>AVERAGE(L40:L41)</f>
        <v>0.09</v>
      </c>
    </row>
  </sheetData>
  <mergeCells count="9">
    <mergeCell ref="Q30:R30"/>
    <mergeCell ref="S30:T30"/>
    <mergeCell ref="U30:V30"/>
    <mergeCell ref="E30:F30"/>
    <mergeCell ref="G30:H30"/>
    <mergeCell ref="I30:J30"/>
    <mergeCell ref="K30:L30"/>
    <mergeCell ref="M30:N30"/>
    <mergeCell ref="O30:P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Tavares</dc:creator>
  <cp:lastModifiedBy>Administrador</cp:lastModifiedBy>
  <dcterms:created xsi:type="dcterms:W3CDTF">2015-10-08T15:28:28Z</dcterms:created>
  <dcterms:modified xsi:type="dcterms:W3CDTF">2016-04-26T18:45:53Z</dcterms:modified>
</cp:coreProperties>
</file>